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0" windowHeight="3940" firstSheet="1" activeTab="1"/>
  </bookViews>
  <sheets>
    <sheet name="Nombres" sheetId="1" state="hidden" r:id="rId1"/>
    <sheet name="Grupo BBVA" sheetId="2" r:id="rId2"/>
    <sheet name="España" sheetId="3" r:id="rId3"/>
    <sheet name="México" sheetId="4" r:id="rId4"/>
    <sheet name="Turquía" sheetId="5" r:id="rId5"/>
    <sheet name="América del Sur" sheetId="6" r:id="rId6"/>
    <sheet name="Argentina" sheetId="7" r:id="rId7"/>
    <sheet name="Chile" sheetId="8" r:id="rId8"/>
    <sheet name="Colombia" sheetId="9" r:id="rId9"/>
    <sheet name="Perú" sheetId="10" r:id="rId10"/>
    <sheet name="Resto de Negocios" sheetId="11" r:id="rId11"/>
    <sheet name="Centro Corporativo" sheetId="12" r:id="rId12"/>
    <sheet name="Corporate &amp; Investment Banking" sheetId="13" r:id="rId13"/>
    <sheet name="Eficiencia" sheetId="14" r:id="rId14"/>
    <sheet name="APRs" sheetId="15" r:id="rId15"/>
    <sheet name="Balance_SPG" sheetId="16" state="hidden"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CURRENT" hidden="1">#N/A</definedName>
    <definedName name="__123Graph_BCURRENT" hidden="1">#N/A</definedName>
    <definedName name="__123Graph_CCURRENT" hidden="1">#N/A</definedName>
    <definedName name="__123Graph_DCURRENT" hidden="1">#N/A</definedName>
    <definedName name="__123Graph_ECURRENT" hidden="1">#N/A</definedName>
    <definedName name="__123Graph_FCURRENT" hidden="1">#N/A</definedName>
    <definedName name="_13__123Graph_ACHART_3" localSheetId="15" hidden="1">'[1]DepMix'!#REF!</definedName>
    <definedName name="_13__123Graph_ACHART_3" localSheetId="11" hidden="1">'[1]DepMix'!#REF!</definedName>
    <definedName name="_13__123Graph_ACHART_3" hidden="1">'[1]DepMix'!#REF!</definedName>
    <definedName name="_26__123Graph_ACHART_4" localSheetId="15" hidden="1">'[1]DepMix'!#REF!</definedName>
    <definedName name="_26__123Graph_ACHART_4" localSheetId="11" hidden="1">'[1]DepMix'!#REF!</definedName>
    <definedName name="_26__123Graph_ACHART_4" hidden="1">'[1]DepMix'!#REF!</definedName>
    <definedName name="_39__123Graph_BCHART_4" localSheetId="15" hidden="1">'[2]NII'!#REF!</definedName>
    <definedName name="_39__123Graph_BCHART_4" localSheetId="11" hidden="1">'[2]NII'!#REF!</definedName>
    <definedName name="_39__123Graph_BCHART_4" hidden="1">'[2]NII'!#REF!</definedName>
    <definedName name="_52__123Graph_CCHART_3" localSheetId="15" hidden="1">'[1]DepMix'!#REF!</definedName>
    <definedName name="_52__123Graph_CCHART_3" localSheetId="11" hidden="1">'[1]DepMix'!#REF!</definedName>
    <definedName name="_52__123Graph_CCHART_3" hidden="1">'[1]DepMix'!#REF!</definedName>
    <definedName name="_65__123Graph_CCHART_4" localSheetId="15" hidden="1">'[1]DepMix'!#REF!</definedName>
    <definedName name="_65__123Graph_CCHART_4" localSheetId="11" hidden="1">'[1]DepMix'!#REF!</definedName>
    <definedName name="_65__123Graph_CCHART_4" hidden="1">'[1]DepMix'!#REF!</definedName>
    <definedName name="_Fill" localSheetId="5" hidden="1">#REF!</definedName>
    <definedName name="_Fill" localSheetId="14" hidden="1">#REF!</definedName>
    <definedName name="_Fill" localSheetId="6" hidden="1">#REF!</definedName>
    <definedName name="_Fill" localSheetId="15" hidden="1">#REF!</definedName>
    <definedName name="_Fill" localSheetId="11" hidden="1">#REF!</definedName>
    <definedName name="_Fill" localSheetId="7" hidden="1">#REF!</definedName>
    <definedName name="_Fill" localSheetId="8" hidden="1">#REF!</definedName>
    <definedName name="_Fill" localSheetId="12" hidden="1">#REF!</definedName>
    <definedName name="_Fill" localSheetId="13" hidden="1">#REF!</definedName>
    <definedName name="_Fill" localSheetId="2" hidden="1">#REF!</definedName>
    <definedName name="_Fill" localSheetId="1" hidden="1">#REF!</definedName>
    <definedName name="_Fill" localSheetId="3" hidden="1">#REF!</definedName>
    <definedName name="_Fill" localSheetId="9" hidden="1">#REF!</definedName>
    <definedName name="_Fill" localSheetId="10" hidden="1">#REF!</definedName>
    <definedName name="_Fill" localSheetId="4" hidden="1">#REF!</definedName>
    <definedName name="_Fill" hidden="1">#REF!</definedName>
    <definedName name="_xlnm._FilterDatabase" hidden="1">'[3]Pg 24 - Non-Accrual'!$A$86:$G$97</definedName>
    <definedName name="_Key1" localSheetId="15" hidden="1">#REF!</definedName>
    <definedName name="_Key1" localSheetId="11" hidden="1">#REF!</definedName>
    <definedName name="_Key1" hidden="1">#REF!</definedName>
    <definedName name="_Order1" hidden="1">255</definedName>
    <definedName name="_Order2" hidden="1">255</definedName>
    <definedName name="_Regression_Out" localSheetId="15" hidden="1">#REF!</definedName>
    <definedName name="_Regression_Out" localSheetId="11" hidden="1">#REF!</definedName>
    <definedName name="_Regression_Out" hidden="1">#REF!</definedName>
    <definedName name="_Regression_X" localSheetId="15" hidden="1">#REF!</definedName>
    <definedName name="_Regression_X" localSheetId="11" hidden="1">#REF!</definedName>
    <definedName name="_Regression_X" hidden="1">#REF!</definedName>
    <definedName name="_Sort" localSheetId="15" hidden="1">#REF!</definedName>
    <definedName name="_Sort" localSheetId="11" hidden="1">#REF!</definedName>
    <definedName name="_Sort" hidden="1">#REF!</definedName>
    <definedName name="AS2DocOpenMode" hidden="1">"AS2DocumentEdit"</definedName>
    <definedName name="AS2HasNoAutoHeaderFooter" hidden="1">" "</definedName>
    <definedName name="BLPH10001" localSheetId="14" hidden="1">'[4]Datos'!$G$4</definedName>
    <definedName name="BLPH10001" localSheetId="13" hidden="1">'[4]Datos'!$G$4</definedName>
    <definedName name="BLPH10001" hidden="1">'[5]Datos'!$G$4</definedName>
    <definedName name="BLPH10002" localSheetId="14" hidden="1">'[4]Datos'!$O$4</definedName>
    <definedName name="BLPH10002" localSheetId="13" hidden="1">'[4]Datos'!$O$4</definedName>
    <definedName name="BLPH10002" hidden="1">'[5]Datos'!$O$4</definedName>
    <definedName name="BLPH10003" localSheetId="14" hidden="1">'[4]Datos'!$E$4</definedName>
    <definedName name="BLPH10003" localSheetId="13" hidden="1">'[4]Datos'!$E$4</definedName>
    <definedName name="BLPH10003" hidden="1">'[5]Datos'!$E$4</definedName>
    <definedName name="BLPH10004" localSheetId="14" hidden="1">'[4]Datos'!$M$4</definedName>
    <definedName name="BLPH10004" localSheetId="13" hidden="1">'[4]Datos'!$M$4</definedName>
    <definedName name="BLPH10004" hidden="1">'[5]Datos'!$M$4</definedName>
    <definedName name="BLPH10005" localSheetId="14" hidden="1">'[4]Datos'!$A$4</definedName>
    <definedName name="BLPH10005" localSheetId="13" hidden="1">'[4]Datos'!$A$4</definedName>
    <definedName name="BLPH10005" hidden="1">'[5]Datos'!$A$4</definedName>
    <definedName name="BLPH10006" localSheetId="14" hidden="1">'[4]Datos'!$C$4</definedName>
    <definedName name="BLPH10006" localSheetId="13" hidden="1">'[4]Datos'!$C$4</definedName>
    <definedName name="BLPH10006" hidden="1">'[5]Datos'!$C$4</definedName>
    <definedName name="BLPH10007" localSheetId="14" hidden="1">'[4]Datos'!$K$4</definedName>
    <definedName name="BLPH10007" localSheetId="13" hidden="1">'[4]Datos'!$K$4</definedName>
    <definedName name="BLPH10007" hidden="1">'[5]Datos'!$K$4</definedName>
    <definedName name="BLPH10008" localSheetId="14" hidden="1">'[4]Datos'!$I$4</definedName>
    <definedName name="BLPH10008" localSheetId="13" hidden="1">'[4]Datos'!$I$4</definedName>
    <definedName name="BLPH10008" hidden="1">'[5]Datos'!$I$4</definedName>
    <definedName name="BLPH10009" localSheetId="14" hidden="1">'[4]Datos'!$S$4</definedName>
    <definedName name="BLPH10009" localSheetId="13" hidden="1">'[4]Datos'!$S$4</definedName>
    <definedName name="BLPH10009" hidden="1">'[5]Datos'!$S$4</definedName>
    <definedName name="BLPH10010" localSheetId="14" hidden="1">'[4]Datos'!$Q$4</definedName>
    <definedName name="BLPH10010" localSheetId="13" hidden="1">'[4]Datos'!$Q$4</definedName>
    <definedName name="BLPH10010" hidden="1">'[5]Datos'!$Q$4</definedName>
    <definedName name="cd" hidden="1">{#N/A,#N/A,FALSE,"EDO. DE RESULTADOS";#N/A,#N/A,FALSE,"CAMBIOS";#N/A,#N/A,FALSE,"COM - VTA";#N/A,#N/A,FALSE,"DIVIDENDOS";#N/A,#N/A,FALSE,"OTROS ING. DE OP.";#N/A,#N/A,FALSE,"GASTOS DE PERSONAL";#N/A,#N/A,FALSE,"RENTAS";#N/A,#N/A,FALSE,"OTROS GASTOS";#N/A,#N/A,FALSE,"DEP. Y AMO.";#N/A,#N/A,FALSE,"OTROS PROD."}</definedName>
    <definedName name="church" localSheetId="14"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3"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4"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3"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ddede" hidden="1">{#N/A,#N/A,FALSE,"OBLIG.S-CAPITAL"}</definedName>
    <definedName name="ddfaffd" localSheetId="15" hidden="1">#REF!</definedName>
    <definedName name="ddfaffd" localSheetId="11" hidden="1">#REF!</definedName>
    <definedName name="ddfaffd" hidden="1">#REF!</definedName>
    <definedName name="dññd" localSheetId="15" hidden="1">#REF!</definedName>
    <definedName name="dññd" localSheetId="11" hidden="1">#REF!</definedName>
    <definedName name="dññd" hidden="1">#REF!</definedName>
    <definedName name="e" hidden="1">{#N/A,#N/A,FALSE,"SUBSIDIARIAS"}</definedName>
    <definedName name="edo_res" hidden="1">{#N/A,#N/A,FALSE,"ING. EXT."}</definedName>
    <definedName name="ENE" hidden="1">#N/A</definedName>
    <definedName name="FILL" localSheetId="15" hidden="1">#REF!</definedName>
    <definedName name="FILL" localSheetId="11" hidden="1">#REF!</definedName>
    <definedName name="FILL" hidden="1">#REF!</definedName>
    <definedName name="Gpo_gstos" hidden="1">{#N/A,#N/A,FALSE,"SUBSIDIARIAS"}</definedName>
    <definedName name="h" hidden="1">{#N/A,#N/A,FALSE,"ING. EXT."}</definedName>
    <definedName name="HHH" localSheetId="15" hidden="1">'[6]Total'!#REF!</definedName>
    <definedName name="HHH" localSheetId="11" hidden="1">'[6]Total'!#REF!</definedName>
    <definedName name="HHH" hidden="1">'[6]Total'!#REF!</definedName>
    <definedName name="HHHH" hidden="1">{#N/A,#N/A,FALSE,"SUBSIDIARIAS"}</definedName>
    <definedName name="HJSDJASD" localSheetId="5" hidden="1">'[7]DepMix'!#REF!</definedName>
    <definedName name="HJSDJASD" localSheetId="14" hidden="1">'[8]DepMix'!#REF!</definedName>
    <definedName name="HJSDJASD" localSheetId="6" hidden="1">'[7]DepMix'!#REF!</definedName>
    <definedName name="HJSDJASD" localSheetId="15" hidden="1">'[7]DepMix'!#REF!</definedName>
    <definedName name="HJSDJASD" localSheetId="11" hidden="1">'[7]DepMix'!#REF!</definedName>
    <definedName name="HJSDJASD" localSheetId="7" hidden="1">'[7]DepMix'!#REF!</definedName>
    <definedName name="HJSDJASD" localSheetId="8" hidden="1">'[7]DepMix'!#REF!</definedName>
    <definedName name="HJSDJASD" localSheetId="12" hidden="1">'[7]DepMix'!#REF!</definedName>
    <definedName name="HJSDJASD" localSheetId="13" hidden="1">'[8]DepMix'!#REF!</definedName>
    <definedName name="HJSDJASD" localSheetId="2" hidden="1">'[7]DepMix'!#REF!</definedName>
    <definedName name="HJSDJASD" localSheetId="1" hidden="1">'[7]DepMix'!#REF!</definedName>
    <definedName name="HJSDJASD" localSheetId="3" hidden="1">'[7]DepMix'!#REF!</definedName>
    <definedName name="HJSDJASD" localSheetId="9" hidden="1">'[7]DepMix'!#REF!</definedName>
    <definedName name="HJSDJASD" localSheetId="10" hidden="1">'[7]DepMix'!#REF!</definedName>
    <definedName name="HJSDJASD" localSheetId="4" hidden="1">'[7]DepMix'!#REF!</definedName>
    <definedName name="HJSDJASD" hidden="1">'[7]DepMix'!#REF!</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INT";#N/A,#N/A,FALSE,"EDO. RES. CNB";#N/A,#N/A,FALSE,"EDO. RES. CONT."}</definedName>
    <definedName name="j" hidden="1">{#N/A,#N/A,FALSE,"EDO. RES. CNB";#N/A,#N/A,FALSE,"TRIMESTRAL"}</definedName>
    <definedName name="k" hidden="1">{#N/A,#N/A,FALSE,"SUBSIDIARIAS"}</definedName>
    <definedName name="l" hidden="1">{#N/A,#N/A,FALSE,"EDO. RES. INT";#N/A,#N/A,FALSE,"EDO. RES. CNB";#N/A,#N/A,FALSE,"EDO. RES. CONT."}</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ose" hidden="1">{#N/A,#N/A,FALSE,"EDO. DE RESULTADOS";#N/A,#N/A,FALSE,"CAMBIOS";#N/A,#N/A,FALSE,"COM - VTA";#N/A,#N/A,FALSE,"DIVIDENDOS";#N/A,#N/A,FALSE,"OTROS ING. DE OP.";#N/A,#N/A,FALSE,"GASTOS DE PERSONAL";#N/A,#N/A,FALSE,"RENTAS";#N/A,#N/A,FALSE,"OTROS GASTOS";#N/A,#N/A,FALSE,"DEP. Y AMO.";#N/A,#N/A,FALSE,"OTROS PROD."}</definedName>
    <definedName name="pp" hidden="1">{#N/A,#N/A,FALSE,"EDO. RES. INT";#N/A,#N/A,FALSE,"EDO. RES. CNB";#N/A,#N/A,FALSE,"EDO. RES. CONT."}</definedName>
    <definedName name="PRico" hidden="1">{"'REVALORA'!$B$3:$K$72"}</definedName>
    <definedName name="san" hidden="1">{#N/A,#N/A,FALSE,"SUBSIDIARIAS"}</definedName>
    <definedName name="SDSD" hidden="1">#N/A</definedName>
    <definedName name="ser" hidden="1">#N/A</definedName>
    <definedName name="serfgy" hidden="1">#N/A</definedName>
    <definedName name="serft" hidden="1">#N/A</definedName>
    <definedName name="ss" hidden="1">{#N/A,#N/A,FALSE,"EDO. DE RESULTADOS";#N/A,#N/A,FALSE,"CAMBIOS";#N/A,#N/A,FALSE,"COM - VTA";#N/A,#N/A,FALSE,"DIVIDENDOS";#N/A,#N/A,FALSE,"OTROS ING. DE OP.";#N/A,#N/A,FALSE,"GASTOS DE PERSONAL";#N/A,#N/A,FALSE,"RENTAS";#N/A,#N/A,FALSE,"OTROS GASTOS";#N/A,#N/A,FALSE,"DEP. Y AMO.";#N/A,#N/A,FALSE,"OTROS PROD."}</definedName>
    <definedName name="sun" hidden="1">{#N/A,#N/A,FALSE,"SUBSIDIARIAS"}</definedName>
    <definedName name="tam" hidden="1">{#N/A,#N/A,FALSE,"OBLIG.S-CAPITAL"}</definedName>
    <definedName name="TextRefCopyRangeCount" hidden="1">34</definedName>
    <definedName name="tt" hidden="1">{#N/A,#N/A,FALSE,"ING. EXT."}</definedName>
    <definedName name="uu" hidden="1">{#N/A,#N/A,FALSE,"EDO. RES. INT";#N/A,#N/A,FALSE,"EDO. RES. CNB";#N/A,#N/A,FALSE,"EDO. RES. CONT."}</definedName>
    <definedName name="v" hidden="1">{#N/A,#N/A,FALSE,"SUBSIDIARIAS"}</definedName>
    <definedName name="vv" hidden="1">{#N/A,#N/A,FALSE,"EDO. RES. CNB";#N/A,#N/A,FALSE,"TRIMESTRAL"}</definedName>
    <definedName name="w" hidden="1">{#N/A,#N/A,FALSE,"EDO. DE RESULTADOS";#N/A,#N/A,FALSE,"CAMBIOS";#N/A,#N/A,FALSE,"COM - VTA";#N/A,#N/A,FALSE,"DIVIDENDOS";#N/A,#N/A,FALSE,"OTROS ING. DE OP.";#N/A,#N/A,FALSE,"GASTOS DE PERSONAL";#N/A,#N/A,FALSE,"RENTAS";#N/A,#N/A,FALSE,"OTROS GASTOS";#N/A,#N/A,FALSE,"DEP. Y AMO.";#N/A,#N/A,FALSE,"OTROS PROD."}</definedName>
    <definedName name="wrn.actbill." localSheetId="14" hidden="1">{"actbill",#N/A,FALSE,"ACTUAL BILL"}</definedName>
    <definedName name="wrn.actbill." localSheetId="13" hidden="1">{"actbill",#N/A,FALSE,"ACTUAL BILL"}</definedName>
    <definedName name="wrn.actbill." hidden="1">{"actbill",#N/A,FALSE,"ACTUAL BILL"}</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CAPITAL." hidden="1">{#N/A,#N/A,FALSE,"RES. CAPITAL";#N/A,#N/A,FALSE,"SUPERAVIT"}</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OLD." hidden="1">{"GAY",#N/A,FALSE,"ART";"GIL",#N/A,FALSE,"consolidado"}</definedName>
    <definedName name="wrn.Package." localSheetId="14"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3"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Process._.Graphs." localSheetId="14" hidden="1">{"process graphs",#N/A,FALSE,"graphs&amp;data"}</definedName>
    <definedName name="wrn.Process._.Graphs." localSheetId="13" hidden="1">{"process graphs",#N/A,FALSE,"graphs&amp;data"}</definedName>
    <definedName name="wrn.Process._.Graphs." hidden="1">{"process graphs",#N/A,FALSE,"graphs&amp;data"}</definedName>
    <definedName name="wrn.Project._.Graphs." localSheetId="14" hidden="1">{"project graphs",#N/A,FALSE,"graphs&amp;data"}</definedName>
    <definedName name="wrn.Project._.Graphs." localSheetId="13" hidden="1">{"project graphs",#N/A,FALSE,"graphs&amp;data"}</definedName>
    <definedName name="wrn.Project._.Graphs." hidden="1">{"project graphs",#N/A,FALSE,"graphs&amp;data"}</definedName>
    <definedName name="wrn.SUBSIDIARIAS." hidden="1">{#N/A,#N/A,FALSE,"SUBSIDIARIAS"}</definedName>
    <definedName name="wrn.testprint." localSheetId="14" hidden="1">{"test",#N/A,FALSE,"VAR BILL"}</definedName>
    <definedName name="wrn.testprint." localSheetId="13" hidden="1">{"test",#N/A,FALSE,"VAR BILL"}</definedName>
    <definedName name="wrn.testprint." hidden="1">{"test",#N/A,FALSE,"VAR BILL"}</definedName>
    <definedName name="wrn.UDIS." hidden="1">{#N/A,#N/A,FALSE,"UDIS SEPT 96"}</definedName>
    <definedName name="wwww" localSheetId="15" hidden="1">#REF!</definedName>
    <definedName name="wwww" localSheetId="11" hidden="1">#REF!</definedName>
    <definedName name="wwww" hidden="1">#REF!</definedName>
    <definedName name="XREF_COLUMN_3" localSheetId="15" hidden="1">'[9]G 5.4 diciembre 2007'!#REF!</definedName>
    <definedName name="XREF_COLUMN_3" localSheetId="11" hidden="1">'[9]G 5.4 diciembre 2007'!#REF!</definedName>
    <definedName name="XREF_COLUMN_3" hidden="1">'[9]G 5.4 diciembre 2007'!#REF!</definedName>
    <definedName name="XREF_COLUMN_4" localSheetId="15" hidden="1">#REF!</definedName>
    <definedName name="XREF_COLUMN_4" localSheetId="11" hidden="1">#REF!</definedName>
    <definedName name="XREF_COLUMN_4" hidden="1">#REF!</definedName>
    <definedName name="XRefActiveRow" localSheetId="15" hidden="1">#REF!</definedName>
    <definedName name="XRefActiveRow" localSheetId="11" hidden="1">#REF!</definedName>
    <definedName name="XRefActiveRow" hidden="1">#REF!</definedName>
    <definedName name="XRefColumnsCount" hidden="1">4</definedName>
    <definedName name="XRefCopy1" localSheetId="15" hidden="1">'[10]CONC MARZO'!#REF!</definedName>
    <definedName name="XRefCopy1" localSheetId="11" hidden="1">'[10]CONC MARZO'!#REF!</definedName>
    <definedName name="XRefCopy1" hidden="1">'[10]CONC MARZO'!#REF!</definedName>
    <definedName name="XRefCopy1Row" localSheetId="15" hidden="1">#REF!</definedName>
    <definedName name="XRefCopy1Row" localSheetId="11" hidden="1">#REF!</definedName>
    <definedName name="XRefCopy1Row" hidden="1">#REF!</definedName>
    <definedName name="XRefCopy2Row" localSheetId="15" hidden="1">#REF!</definedName>
    <definedName name="XRefCopy2Row" localSheetId="11" hidden="1">#REF!</definedName>
    <definedName name="XRefCopy2Row" hidden="1">#REF!</definedName>
    <definedName name="XRefCopy3Row" localSheetId="15" hidden="1">#REF!</definedName>
    <definedName name="XRefCopy3Row" localSheetId="11" hidden="1">#REF!</definedName>
    <definedName name="XRefCopy3Row" hidden="1">#REF!</definedName>
    <definedName name="XRefCopy4" localSheetId="15" hidden="1">'[10]CONC MARZO'!#REF!</definedName>
    <definedName name="XRefCopy4" localSheetId="11" hidden="1">'[10]CONC MARZO'!#REF!</definedName>
    <definedName name="XRefCopy4" hidden="1">'[10]CONC MARZO'!#REF!</definedName>
    <definedName name="XRefCopy5" localSheetId="15" hidden="1">#REF!</definedName>
    <definedName name="XRefCopy5" localSheetId="11" hidden="1">#REF!</definedName>
    <definedName name="XRefCopy5" hidden="1">#REF!</definedName>
    <definedName name="XRefCopy5Row" localSheetId="15" hidden="1">'[11]XREF'!#REF!</definedName>
    <definedName name="XRefCopy5Row" localSheetId="11" hidden="1">'[11]XREF'!#REF!</definedName>
    <definedName name="XRefCopy5Row" hidden="1">'[11]XREF'!#REF!</definedName>
    <definedName name="XRefCopy6Row" localSheetId="15" hidden="1">#REF!</definedName>
    <definedName name="XRefCopy6Row" localSheetId="11" hidden="1">#REF!</definedName>
    <definedName name="XRefCopy6Row" hidden="1">#REF!</definedName>
    <definedName name="XRefCopyRangeCount" hidden="1">6</definedName>
    <definedName name="XRefPaste1Row" localSheetId="15" hidden="1">#REF!</definedName>
    <definedName name="XRefPaste1Row" localSheetId="11" hidden="1">#REF!</definedName>
    <definedName name="XRefPaste1Row" hidden="1">#REF!</definedName>
    <definedName name="XRefPaste2Row" localSheetId="15" hidden="1">#REF!</definedName>
    <definedName name="XRefPaste2Row" localSheetId="11" hidden="1">#REF!</definedName>
    <definedName name="XRefPaste2Row" hidden="1">#REF!</definedName>
    <definedName name="XRefPaste3Row" localSheetId="15" hidden="1">#REF!</definedName>
    <definedName name="XRefPaste3Row" localSheetId="11" hidden="1">#REF!</definedName>
    <definedName name="XRefPaste3Row" hidden="1">#REF!</definedName>
    <definedName name="XRefPaste4" localSheetId="15" hidden="1">#REF!</definedName>
    <definedName name="XRefPaste4" localSheetId="11" hidden="1">#REF!</definedName>
    <definedName name="XRefPaste4" hidden="1">#REF!</definedName>
    <definedName name="XRefPaste4Row" localSheetId="15" hidden="1">#REF!</definedName>
    <definedName name="XRefPaste4Row" localSheetId="11" hidden="1">#REF!</definedName>
    <definedName name="XRefPaste4Row" hidden="1">#REF!</definedName>
    <definedName name="XRefPasteRangeCount" hidden="1">4</definedName>
    <definedName name="YO" hidden="1">{#N/A,#N/A,FALSE,"EDO. RES. INT";#N/A,#N/A,FALSE,"EDO. RES. CNB";#N/A,#N/A,FALSE,"EDO. RES. CONT."}</definedName>
    <definedName name="yy" hidden="1">{#N/A,#N/A,FALSE,"SUBSIDIARIAS"}</definedName>
  </definedNames>
  <calcPr fullCalcOnLoad="1"/>
</workbook>
</file>

<file path=xl/sharedStrings.xml><?xml version="1.0" encoding="utf-8"?>
<sst xmlns="http://schemas.openxmlformats.org/spreadsheetml/2006/main" count="1002" uniqueCount="557">
  <si>
    <t>Orden</t>
  </si>
  <si>
    <t>Castellano</t>
  </si>
  <si>
    <t>Inglés</t>
  </si>
  <si>
    <t>IDIOMA/LANGUAGE</t>
  </si>
  <si>
    <t>Series trimestrales 2020-2021</t>
  </si>
  <si>
    <t>Quarterly series 2020-2021</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</si>
  <si>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</si>
  <si>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</si>
  <si>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</si>
  <si>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</si>
  <si>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</si>
  <si>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</si>
  <si>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</si>
  <si>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</si>
  <si>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</si>
  <si>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</si>
  <si>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</si>
  <si>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</si>
  <si>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</si>
  <si>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</si>
  <si>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</si>
  <si>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</si>
  <si>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</si>
  <si>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</si>
  <si>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</si>
  <si>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</si>
  <si>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</si>
  <si>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</si>
  <si>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</si>
  <si>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Argentina</t>
  </si>
  <si>
    <t>Chile</t>
  </si>
  <si>
    <t>Colombia</t>
  </si>
  <si>
    <t>Perú</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</si>
  <si>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</si>
  <si>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</si>
  <si>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</si>
  <si>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</si>
  <si>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</si>
  <si>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</si>
  <si>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</si>
  <si>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</si>
  <si>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</si>
  <si>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</si>
  <si>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</si>
  <si>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</si>
  <si>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</si>
  <si>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</si>
  <si>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</si>
  <si>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</si>
  <si>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</si>
  <si>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</si>
  <si>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</si>
  <si>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</si>
  <si>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</si>
  <si>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</si>
  <si>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</si>
  <si>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</si>
  <si>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</si>
  <si>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</si>
  <si>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</si>
  <si>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</si>
  <si>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</si>
  <si>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</si>
  <si>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</si>
  <si>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</si>
  <si>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</si>
  <si>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</si>
  <si>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</si>
  <si>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</si>
  <si>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</si>
  <si>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</si>
  <si>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</si>
  <si>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</si>
  <si>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</si>
  <si>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</si>
  <si>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</si>
  <si>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</si>
  <si>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</si>
  <si>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</si>
  <si>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</si>
  <si>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</si>
  <si>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</si>
  <si>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</si>
  <si>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</si>
  <si>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</si>
  <si>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</si>
  <si>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</si>
  <si>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</si>
  <si>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</si>
  <si>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</si>
  <si>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</si>
  <si>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</si>
  <si>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</si>
  <si>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</si>
  <si>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</si>
  <si>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</si>
  <si>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</si>
  <si>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</si>
  <si>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</si>
  <si>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</si>
  <si>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</si>
  <si>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</si>
  <si>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</si>
  <si>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</si>
  <si>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</si>
  <si>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</si>
  <si>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</si>
  <si>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</si>
  <si>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</si>
  <si>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</si>
  <si>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</si>
  <si>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</si>
  <si>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</si>
  <si>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</si>
  <si>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</si>
  <si>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</si>
  <si>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</si>
  <si>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</si>
  <si>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</si>
  <si>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</si>
  <si>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</si>
  <si>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</si>
  <si>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</si>
  <si>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</si>
  <si>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</si>
  <si>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</si>
  <si>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</si>
  <si>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</si>
  <si>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</si>
  <si>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</si>
  <si>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</si>
  <si>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</si>
  <si>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</si>
  <si>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</si>
  <si>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</si>
  <si>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</si>
  <si>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</si>
  <si>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</si>
  <si>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</si>
  <si>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</si>
  <si>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</si>
  <si>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</si>
  <si>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</si>
  <si>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</si>
  <si>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</si>
  <si>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</si>
  <si>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</si>
  <si>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</si>
  <si>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</si>
  <si>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</si>
  <si>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</si>
  <si>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</si>
  <si>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</si>
  <si>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</si>
  <si>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</si>
  <si>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</si>
  <si>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</si>
  <si>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</si>
  <si>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</si>
  <si>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</si>
  <si>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</si>
  <si>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</si>
  <si>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</si>
  <si>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</si>
  <si>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</si>
  <si>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</si>
  <si>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</si>
  <si>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</si>
  <si>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</si>
  <si>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Coste del riesgo acumulado</t>
  </si>
  <si>
    <t>Cost of risk YTD</t>
  </si>
  <si>
    <t>Resto de América del Sur</t>
  </si>
  <si>
    <t>Resto of South América</t>
  </si>
  <si>
    <t>CRD IV fully-loaded</t>
  </si>
  <si>
    <t>Grupo BBVA. Cuentas de resultados consolidadas</t>
  </si>
  <si>
    <t xml:space="preserve">BBVA Group. Consolidated Income statement </t>
  </si>
  <si>
    <t>1er Trim.</t>
  </si>
  <si>
    <t>1Q</t>
  </si>
  <si>
    <t>2º Trim.</t>
  </si>
  <si>
    <t>2Q</t>
  </si>
  <si>
    <t>3er Trim.</t>
  </si>
  <si>
    <t>3Q</t>
  </si>
  <si>
    <t>4º Trim.</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</si>
  <si>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</si>
  <si>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</si>
  <si>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</si>
  <si>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</si>
  <si>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</si>
  <si>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</si>
  <si>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</si>
  <si>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</si>
  <si>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</si>
  <si>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de operaciones corporativas</t>
  </si>
  <si>
    <t>Result from corporate operations</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</si>
  <si>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</si>
  <si>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</si>
  <si>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</si>
  <si>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</si>
  <si>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</si>
  <si>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</si>
  <si>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</si>
  <si>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</si>
  <si>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</si>
  <si>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</si>
  <si>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</si>
  <si>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</si>
  <si>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</si>
  <si>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</si>
  <si>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</si>
  <si>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</si>
  <si>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</si>
  <si>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</si>
  <si>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</si>
  <si>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</si>
  <si>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Otros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</si>
  <si>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</si>
  <si>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</si>
  <si>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</si>
  <si>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</si>
  <si>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</si>
  <si>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</si>
  <si>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</si>
  <si>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</si>
  <si>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</si>
  <si>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</si>
  <si>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</si>
  <si>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</si>
  <si>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</si>
  <si>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</si>
  <si>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</si>
  <si>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</si>
  <si>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</si>
  <si>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</si>
  <si>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</si>
  <si>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</si>
  <si>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</si>
  <si>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</si>
  <si>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</si>
  <si>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</si>
  <si>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</si>
  <si>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</si>
  <si>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</si>
  <si>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</si>
  <si>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</si>
  <si>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</si>
  <si>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</si>
  <si>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</si>
  <si>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</si>
  <si>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</si>
  <si>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</si>
  <si>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</si>
  <si>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</si>
  <si>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</si>
  <si>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</si>
  <si>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</si>
  <si>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</si>
  <si>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</si>
  <si>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</si>
  <si>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</si>
  <si>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</si>
  <si>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</si>
  <si>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</si>
  <si>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</si>
  <si>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</si>
  <si>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</si>
  <si>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</si>
  <si>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</si>
  <si>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</si>
  <si>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</si>
  <si>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</si>
  <si>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</si>
  <si>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</si>
  <si>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</si>
  <si>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</si>
  <si>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</si>
  <si>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</si>
  <si>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</si>
  <si>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</si>
  <si>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</si>
  <si>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</si>
  <si>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</si>
  <si>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</si>
  <si>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</si>
  <si>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</si>
  <si>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</si>
  <si>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</si>
  <si>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</si>
  <si>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</si>
  <si>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</si>
  <si>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</si>
  <si>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</si>
  <si>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</si>
  <si>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</si>
  <si>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</si>
  <si>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</si>
  <si>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</si>
  <si>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</si>
  <si>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</si>
  <si>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</si>
  <si>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</si>
  <si>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</si>
  <si>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</si>
  <si>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</si>
  <si>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</si>
  <si>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</si>
  <si>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</si>
  <si>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</si>
  <si>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</si>
  <si>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Rentabilidad de los prestamos</t>
  </si>
  <si>
    <t>Lending Yield</t>
  </si>
  <si>
    <t>Coste de los depositos</t>
  </si>
  <si>
    <t>Cost of deposits</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</si>
  <si>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</si>
  <si>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</si>
  <si>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</si>
  <si>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</si>
  <si>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</si>
  <si>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</si>
  <si>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</si>
  <si>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</si>
  <si>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</si>
  <si>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</si>
  <si>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</si>
  <si>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</si>
  <si>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</si>
  <si>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</si>
  <si>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</si>
  <si>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</si>
  <si>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</si>
  <si>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</si>
  <si>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</si>
  <si>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</si>
  <si>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</si>
  <si>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</si>
  <si>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</si>
  <si>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</si>
  <si>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</si>
  <si>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</si>
  <si>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</si>
  <si>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</si>
  <si>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</si>
  <si>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</si>
  <si>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</si>
  <si>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</si>
  <si>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</si>
  <si>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</si>
  <si>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</si>
  <si>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</si>
  <si>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</si>
  <si>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</si>
  <si>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</si>
  <si>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Very small business</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</si>
  <si>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</si>
  <si>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</si>
  <si>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</si>
  <si>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</si>
  <si>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</si>
  <si>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</si>
  <si>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</si>
  <si>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</si>
  <si>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</si>
  <si>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</si>
  <si>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</si>
  <si>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</si>
  <si>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</si>
  <si>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</si>
  <si>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</si>
  <si>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CRD IV fully loaded</t>
  </si>
  <si>
    <t>Grupo BBVA. Cuentas de resultados proforma (*)</t>
  </si>
  <si>
    <t>BBVA group. Consolidated income statements proforma (*)</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</si>
  <si>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</si>
  <si>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</si>
  <si>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Cuenta de resultados sin Chile</t>
  </si>
  <si>
    <t>Income statement w/o Chile</t>
  </si>
  <si>
    <t>Cuentas de resultados consolidadas proforma</t>
  </si>
  <si>
    <t>Consolidated income statement proforma</t>
  </si>
  <si>
    <t>(*) Se incluyen los resultados de los dos primeros trimestres del 2018 de BBVA Chile y las plusvalías por su venta del tercer trimestre del 2018.</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</si>
  <si>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</si>
  <si>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</si>
  <si>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</si>
  <si>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</si>
  <si>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</si>
  <si>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</si>
  <si>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</si>
  <si>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</si>
  <si>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</si>
  <si>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</si>
  <si>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</si>
  <si>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</si>
  <si>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</si>
  <si>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</si>
  <si>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</si>
  <si>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</si>
  <si>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</si>
  <si>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</si>
  <si>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</si>
  <si>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</si>
  <si>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</si>
  <si>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</si>
  <si>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</si>
  <si>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</si>
  <si>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</si>
  <si>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</si>
  <si>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</si>
  <si>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</si>
  <si>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</si>
  <si>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</si>
  <si>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</si>
  <si>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</si>
  <si>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</si>
  <si>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</si>
  <si>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</si>
  <si>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</si>
  <si>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</si>
  <si>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</si>
  <si>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</si>
  <si>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</si>
  <si>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</si>
  <si>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</si>
  <si>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</si>
  <si>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Plusvalías por la venta de BBVA Chile del tercer trimestre de 2018.</t>
  </si>
  <si>
    <t>(*) Net capital gains of BBVA Chile sale on the 3rd Q of 2018.</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</si>
  <si>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</si>
  <si>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income statement. </t>
    </r>
  </si>
  <si>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</si>
  <si>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</si>
  <si>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Resultado atribuido sin el deterioro del fondo de comercio de Estados Unidos (*)</t>
  </si>
  <si>
    <t>Net attributable profit excluding the goodwill impairment in the United States (*)</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</si>
  <si>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</si>
  <si>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</si>
  <si>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</si>
  <si>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</si>
  <si>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</si>
  <si>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</si>
  <si>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</si>
  <si>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</si>
  <si>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</si>
  <si>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</si>
  <si>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Nuevo Holding</t>
  </si>
  <si>
    <t>New Holding</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</si>
  <si>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</si>
  <si>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</si>
  <si>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Centro Corporativo (para resto de negocios)</t>
  </si>
  <si>
    <t>Corporate Center (for rest of business)</t>
  </si>
  <si>
    <t>Sociedades de la filial de Estados Unidos excluidas del acuerdo de venta</t>
  </si>
  <si>
    <t>Companies excluded from the sale agreement of the BBVA subsidiary in the United States</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</si>
  <si>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</si>
  <si>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</si>
  <si>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</si>
  <si>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</si>
  <si>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efectos informativos, facilitamos a continuación 8 trimestres de información histórica del perímetro actualmente reportado como EE.UU. que permanecerá en BBVA una vez cerrado el acuerdo anunciado con PNC. </t>
  </si>
  <si>
    <t>For informational purposes, we are providing below 8 quarters of historical information of the perimeter currently reported as USA that will remain with BBVA once the announced agreement with PNC has been closed.   </t>
  </si>
  <si>
    <t>EEUU vendido</t>
  </si>
  <si>
    <t>USA sold</t>
  </si>
  <si>
    <t>Centro Corporativo (1)</t>
  </si>
  <si>
    <t>Corporate Center (1)</t>
  </si>
  <si>
    <t>(1) Incluye los APRs del negocio de EEUU vendido</t>
  </si>
  <si>
    <t>(1) Includes RWAs from the USA business sold.</t>
  </si>
  <si>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</si>
  <si>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</si>
  <si>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</si>
  <si>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</si>
  <si>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</si>
  <si>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</si>
  <si>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</si>
  <si>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</si>
  <si>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</si>
  <si>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</si>
  <si>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</si>
  <si>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</si>
  <si>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</si>
  <si>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</si>
  <si>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</si>
  <si>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</si>
  <si>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</si>
  <si>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América del Sur (***)</t>
  </si>
  <si>
    <t>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</si>
  <si>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</si>
  <si>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</si>
  <si>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</si>
  <si>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</si>
  <si>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</si>
  <si>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</si>
  <si>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</si>
  <si>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</si>
  <si>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</si>
  <si>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</si>
  <si>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</si>
  <si>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</si>
  <si>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</si>
  <si>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</si>
  <si>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</si>
  <si>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</si>
  <si>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</si>
  <si>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</si>
  <si>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</si>
  <si>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</si>
  <si>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</si>
  <si>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</si>
  <si>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</si>
  <si>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</si>
  <si>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</si>
  <si>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</si>
  <si>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Nota general : Cifras considerando la clasificación de las sociedades incluidas en el acuerdo de venta suscrito con PNC y Paraguay como Activos y Pasivos No corrientes en Venta.</t>
  </si>
  <si>
    <t>General note: figures considering companies in the United States included in the sale agreement signed with PNC and BBVA Paraguay as Non-current Assets and Liabilities Held for Sale</t>
  </si>
  <si>
    <t>Operaciones Corporativas y Discontinuadas</t>
  </si>
  <si>
    <t>Corporate &amp; discontinued operations</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</si>
  <si>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</si>
  <si>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</si>
  <si>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</si>
  <si>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</si>
  <si>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</si>
  <si>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</si>
  <si>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</si>
  <si>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</si>
  <si>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</si>
  <si>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</si>
  <si>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</si>
  <si>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</si>
  <si>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</si>
  <si>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</si>
  <si>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</si>
  <si>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</si>
  <si>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</si>
  <si>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</si>
  <si>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</si>
  <si>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</si>
  <si>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r>
      <t>(1) Incluye </t>
    </r>
    <r>
      <rPr>
        <sz val="12"/>
        <color indexed="56"/>
        <rFont val="Arial"/>
        <family val="2"/>
      </rPr>
      <t>EEUU como operación interrumpida y el deterioro del fondo de comercio de Estados Unidos registrado en el primer trimestre de 2020 por importe de 2084 millones de euros</t>
    </r>
  </si>
  <si>
    <t>(1) Includes USA as discontinued operation and the goodwill impaiment in USA for 2084 millions of euros registered in the 1stQ of 2020.</t>
  </si>
  <si>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</si>
  <si>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</si>
  <si>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</si>
  <si>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MARCA</t>
  </si>
  <si>
    <t>Resultado Atribuido</t>
  </si>
  <si>
    <t>(1) Incluye EEUU como operación interrumpida y el deterioro del fondo de comercio de Estados Unidos registrado en el primer trimestre de 2020 por importe de 2084 millones de euros</t>
  </si>
  <si>
    <t xml:space="preserve">(2) Incluye el resultado neto de impuestos por la venta a Allianz de la mitad más una acción de la sociedad constituida para impulsar de forma conjunta el negocio de seguros de no vida en España, excluyendo el ramo de salud Spain, excluding the health insurance line </t>
  </si>
  <si>
    <t>(Millones euros - corrientes)</t>
  </si>
  <si>
    <t>Grupo: Cuenta de resultados</t>
  </si>
  <si>
    <t>España: Cuenta de resultados</t>
  </si>
  <si>
    <t>Turquía: Cuenta de resultados</t>
  </si>
  <si>
    <t>América del Sur: Cuenta de resultados</t>
  </si>
  <si>
    <t>Argentina: Cuenta de resultados</t>
  </si>
  <si>
    <t>Chile: Cuenta de resultados</t>
  </si>
  <si>
    <t>Colombia: Cuenta de resultados</t>
  </si>
  <si>
    <t>Perú: Cuenta de resultados</t>
  </si>
  <si>
    <t>Resto de Negocios: Cuenta de resultados</t>
  </si>
  <si>
    <t>Centro Corporativo: Cuenta de resultados</t>
  </si>
  <si>
    <t xml:space="preserve">(2) Incluye el resultado neto de impuestos por la venta a Allianz de la mitad más una acción de la sociedad constituida para impulsar de forma conjunta el negocio de seguros de no vida en España, excluyendo el ramo de salud </t>
  </si>
  <si>
    <t>Corporate &amp; Investment Banking: Cuenta de resultados</t>
  </si>
  <si>
    <t>BBVA Grupo  (**)</t>
  </si>
  <si>
    <t>Turquía</t>
  </si>
  <si>
    <t>América del Sur</t>
  </si>
  <si>
    <t>México: Cuenta de resultados</t>
  </si>
  <si>
    <t>1T</t>
  </si>
  <si>
    <t>2T</t>
  </si>
  <si>
    <t>3T</t>
  </si>
  <si>
    <t>4T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</si>
</sst>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00"/>
    <numFmt numFmtId="174" formatCode="0.0"/>
    <numFmt numFmtId="175" formatCode="_-* #,##0\ _P_t_s_-;\-* #,##0\ _P_t_s_-;_-* &quot;-&quot;??\ _P_t_s_-;_-@_-"/>
    <numFmt numFmtId="176" formatCode="_-* #,##0.0\ _€_-;\-* #,##0.0\ _€_-;_-* &quot;-&quot;??\ _€_-;_-@_-"/>
  </numFmts>
  <fonts count="82">
    <font>
      <sz val="11"/>
      <color theme="1"/>
      <name val="Calibri"/>
      <family val="2"/>
    </font>
    <font>
      <sz val="11"/>
      <color indexed="56"/>
      <name val="Calibri"/>
      <family val="2"/>
    </font>
    <font>
      <sz val="10"/>
      <name val="Baskerville BE Regular"/>
      <family val="0"/>
    </font>
    <font>
      <sz val="8"/>
      <name val="Arial"/>
      <family val="2"/>
    </font>
    <font>
      <sz val="10"/>
      <name val="BBVA Office Book"/>
      <family val="2"/>
    </font>
    <font>
      <sz val="8"/>
      <name val="BBVA Office Book"/>
      <family val="2"/>
    </font>
    <font>
      <sz val="10"/>
      <name val="Arial"/>
      <family val="2"/>
    </font>
    <font>
      <b/>
      <sz val="10"/>
      <name val="BBVA Office Book"/>
      <family val="2"/>
    </font>
    <font>
      <sz val="11"/>
      <name val="BBVA Office Book"/>
      <family val="2"/>
    </font>
    <font>
      <sz val="9"/>
      <name val="BBVA Office Book"/>
      <family val="2"/>
    </font>
    <font>
      <sz val="8"/>
      <color indexed="56"/>
      <name val="Calibri"/>
      <family val="2"/>
    </font>
    <font>
      <sz val="12"/>
      <color indexed="56"/>
      <name val="Arial"/>
      <family val="2"/>
    </font>
    <font>
      <sz val="10"/>
      <name val="Lucida Sans Unicode"/>
      <family val="2"/>
    </font>
    <font>
      <b/>
      <sz val="16"/>
      <name val="BBVA Office Book"/>
      <family val="2"/>
    </font>
    <font>
      <sz val="14"/>
      <name val="BBVA Office Book"/>
      <family val="2"/>
    </font>
    <font>
      <i/>
      <sz val="10"/>
      <name val="BBVA Office Book"/>
      <family val="2"/>
    </font>
    <font>
      <sz val="10"/>
      <name val="Tahoma"/>
      <family val="2"/>
    </font>
    <font>
      <sz val="12"/>
      <name val="BBVA Office Book"/>
      <family val="2"/>
    </font>
    <font>
      <b/>
      <sz val="14"/>
      <name val="BBVA Office Book"/>
      <family val="2"/>
    </font>
    <font>
      <sz val="16"/>
      <color indexed="56"/>
      <name val="BBVA Office Book"/>
      <family val="2"/>
    </font>
    <font>
      <sz val="12"/>
      <color indexed="56"/>
      <name val="BBVA Office Book"/>
      <family val="2"/>
    </font>
    <font>
      <sz val="10"/>
      <color indexed="49"/>
      <name val="BBVA Office Book"/>
      <family val="2"/>
    </font>
    <font>
      <sz val="14"/>
      <color indexed="40"/>
      <name val="BBVA Office Book"/>
      <family val="2"/>
    </font>
    <font>
      <b/>
      <sz val="10"/>
      <color indexed="9"/>
      <name val="BBVA Office Book"/>
      <family val="2"/>
    </font>
    <font>
      <sz val="12"/>
      <color indexed="30"/>
      <name val="BBVA Office Book"/>
      <family val="2"/>
    </font>
    <font>
      <sz val="11"/>
      <color indexed="30"/>
      <name val="BBVA Office Book"/>
      <family val="2"/>
    </font>
    <font>
      <sz val="12"/>
      <color indexed="63"/>
      <name val="Arial"/>
      <family val="2"/>
    </font>
    <font>
      <sz val="10"/>
      <color indexed="40"/>
      <name val="BBVA Office Book"/>
      <family val="2"/>
    </font>
    <font>
      <sz val="11"/>
      <color indexed="9"/>
      <name val="Calibri"/>
      <family val="2"/>
    </font>
    <font>
      <sz val="11"/>
      <name val="Calibri"/>
      <family val="2"/>
    </font>
    <font>
      <sz val="10"/>
      <color indexed="9"/>
      <name val="BBVA Office Book"/>
      <family val="2"/>
    </font>
    <font>
      <sz val="8"/>
      <color indexed="9"/>
      <name val="BBVA Office Book"/>
      <family val="2"/>
    </font>
    <font>
      <sz val="10"/>
      <color indexed="48"/>
      <name val="Arial"/>
      <family val="2"/>
    </font>
    <font>
      <sz val="10"/>
      <color indexed="10"/>
      <name val="Arial"/>
      <family val="2"/>
    </font>
    <font>
      <b/>
      <sz val="10"/>
      <color indexed="10"/>
      <name val="BBVA Office Book"/>
      <family val="2"/>
    </font>
    <font>
      <sz val="18"/>
      <color indexed="30"/>
      <name val="Calibri Light"/>
      <family val="2"/>
    </font>
    <font>
      <b/>
      <sz val="15"/>
      <color indexed="30"/>
      <name val="Calibri"/>
      <family val="2"/>
    </font>
    <font>
      <b/>
      <sz val="13"/>
      <color indexed="30"/>
      <name val="Calibri"/>
      <family val="2"/>
    </font>
    <font>
      <b/>
      <sz val="11"/>
      <color indexed="30"/>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56"/>
      <name val="Calibri"/>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6"/>
      <color theme="1"/>
      <name val="BBVA Office Book"/>
      <family val="2"/>
    </font>
    <font>
      <sz val="12"/>
      <color rgb="FF002060"/>
      <name val="BBVA Office Book"/>
      <family val="2"/>
    </font>
    <font>
      <sz val="10"/>
      <color theme="4"/>
      <name val="BBVA Office Book"/>
      <family val="2"/>
    </font>
    <font>
      <sz val="14"/>
      <color theme="1" tint="0.34999001026153564"/>
      <name val="BBVA Office Book"/>
      <family val="2"/>
    </font>
    <font>
      <b/>
      <sz val="10"/>
      <color theme="0"/>
      <name val="BBVA Office Book"/>
      <family val="2"/>
    </font>
    <font>
      <sz val="12"/>
      <color theme="3"/>
      <name val="BBVA Office Book"/>
      <family val="2"/>
    </font>
    <font>
      <sz val="11"/>
      <color theme="3"/>
      <name val="BBVA Office Book"/>
      <family val="2"/>
    </font>
    <font>
      <sz val="11"/>
      <color theme="4" tint="-0.4999699890613556"/>
      <name val="Calibri"/>
      <family val="2"/>
    </font>
    <font>
      <sz val="12"/>
      <color rgb="FF222222"/>
      <name val="Arial"/>
      <family val="2"/>
    </font>
    <font>
      <sz val="10"/>
      <color theme="1" tint="0.34999001026153564"/>
      <name val="BBVA Office Book"/>
      <family val="2"/>
    </font>
    <font>
      <sz val="10"/>
      <color theme="0"/>
      <name val="BBVA Office Book"/>
      <family val="2"/>
    </font>
    <font>
      <sz val="8"/>
      <color theme="0"/>
      <name val="BBVA Office Book"/>
      <family val="2"/>
    </font>
    <font>
      <sz val="10"/>
      <color theme="5"/>
      <name val="Arial"/>
      <family val="2"/>
    </font>
    <font>
      <sz val="10"/>
      <color rgb="FFFF0000"/>
      <name val="Arial"/>
      <family val="2"/>
    </font>
    <font>
      <b/>
      <sz val="10"/>
      <color rgb="FFFF0000"/>
      <name val="BBVA Office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style="thin"/>
      <top/>
      <bottom/>
    </border>
    <border>
      <left style="thin"/>
      <right/>
      <top/>
      <bottom/>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12" fillId="0" borderId="0">
      <alignment/>
      <protection/>
    </xf>
    <xf numFmtId="0" fontId="6"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38">
    <xf numFmtId="0" fontId="0" fillId="0" borderId="0" xfId="0" applyFont="1" applyAlignment="1">
      <alignment/>
    </xf>
    <xf numFmtId="0" fontId="3" fillId="0" borderId="0" xfId="58" applyFont="1" applyFill="1" applyProtection="1">
      <alignment/>
      <protection hidden="1" locked="0"/>
    </xf>
    <xf numFmtId="0" fontId="3" fillId="0" borderId="0" xfId="58" applyFont="1" applyFill="1" applyBorder="1" applyAlignment="1" applyProtection="1">
      <alignment horizontal="left"/>
      <protection hidden="1" locked="0"/>
    </xf>
    <xf numFmtId="0" fontId="3" fillId="0" borderId="10" xfId="58" applyFont="1" applyFill="1" applyBorder="1" applyAlignment="1" applyProtection="1">
      <alignment horizontal="left"/>
      <protection hidden="1" locked="0"/>
    </xf>
    <xf numFmtId="0" fontId="67" fillId="0" borderId="0" xfId="0" applyFont="1" applyAlignment="1">
      <alignment/>
    </xf>
    <xf numFmtId="0" fontId="68" fillId="0" borderId="0" xfId="58" applyFont="1" applyFill="1" applyBorder="1" applyAlignment="1" applyProtection="1">
      <alignment horizontal="left"/>
      <protection hidden="1" locked="0"/>
    </xf>
    <xf numFmtId="0" fontId="68" fillId="0" borderId="0" xfId="0" applyFont="1" applyAlignment="1">
      <alignment/>
    </xf>
    <xf numFmtId="3" fontId="4" fillId="0" borderId="0" xfId="0" applyNumberFormat="1" applyFont="1" applyFill="1" applyAlignment="1">
      <alignment vertical="center"/>
    </xf>
    <xf numFmtId="3" fontId="5" fillId="0" borderId="0" xfId="0" applyNumberFormat="1" applyFont="1" applyFill="1" applyAlignment="1">
      <alignment vertical="center"/>
    </xf>
    <xf numFmtId="0" fontId="69" fillId="0" borderId="0" xfId="0" applyFont="1" applyFill="1" applyAlignment="1">
      <alignment horizontal="left" vertical="center"/>
    </xf>
    <xf numFmtId="3" fontId="6" fillId="0" borderId="0" xfId="54" applyFill="1" quotePrefix="1">
      <alignment/>
      <protection/>
    </xf>
    <xf numFmtId="0" fontId="0" fillId="0" borderId="0" xfId="0" applyAlignment="1" quotePrefix="1">
      <alignment/>
    </xf>
    <xf numFmtId="3" fontId="4" fillId="0" borderId="0" xfId="55" applyNumberFormat="1" applyFont="1" applyFill="1" applyAlignment="1">
      <alignment vertical="center"/>
      <protection/>
    </xf>
    <xf numFmtId="3" fontId="7" fillId="0" borderId="0" xfId="55" applyNumberFormat="1" applyFont="1" applyFill="1" applyAlignment="1">
      <alignment vertical="center"/>
      <protection/>
    </xf>
    <xf numFmtId="0" fontId="8" fillId="0" borderId="0" xfId="55" applyFont="1" applyFill="1">
      <alignment/>
      <protection/>
    </xf>
    <xf numFmtId="0" fontId="5" fillId="0" borderId="0" xfId="55" applyFont="1" applyFill="1" applyAlignment="1">
      <alignment horizontal="left"/>
      <protection/>
    </xf>
    <xf numFmtId="0" fontId="70" fillId="33" borderId="0" xfId="55" applyFont="1" applyFill="1" applyAlignment="1">
      <alignment horizontal="left" vertical="center"/>
      <protection/>
    </xf>
    <xf numFmtId="3" fontId="4" fillId="0" borderId="0" xfId="0" applyNumberFormat="1" applyFont="1" applyFill="1" applyBorder="1" applyAlignment="1">
      <alignment vertical="center"/>
    </xf>
    <xf numFmtId="3" fontId="7" fillId="0" borderId="0" xfId="0" applyNumberFormat="1" applyFont="1" applyFill="1" applyAlignment="1">
      <alignment vertical="center"/>
    </xf>
    <xf numFmtId="3" fontId="71" fillId="34" borderId="0" xfId="0" applyNumberFormat="1" applyFont="1" applyFill="1" applyBorder="1" applyAlignment="1">
      <alignment vertical="center"/>
    </xf>
    <xf numFmtId="0" fontId="9" fillId="0" borderId="0" xfId="0" applyFont="1" applyFill="1" applyAlignment="1">
      <alignment horizontal="left"/>
    </xf>
    <xf numFmtId="0" fontId="72" fillId="0" borderId="10" xfId="0" applyFont="1" applyFill="1" applyBorder="1" applyAlignment="1">
      <alignment vertical="center"/>
    </xf>
    <xf numFmtId="172" fontId="73" fillId="0" borderId="0" xfId="0" applyNumberFormat="1" applyFont="1" applyFill="1" applyBorder="1" applyAlignment="1">
      <alignment horizontal="left" vertical="center"/>
    </xf>
    <xf numFmtId="0" fontId="4" fillId="0" borderId="0" xfId="55" applyFont="1" applyFill="1" applyBorder="1" applyAlignment="1">
      <alignment vertical="center"/>
      <protection/>
    </xf>
    <xf numFmtId="3" fontId="7" fillId="0" borderId="0" xfId="52" applyNumberFormat="1" applyFont="1" applyFill="1" applyBorder="1" applyAlignment="1">
      <alignment vertical="center"/>
      <protection/>
    </xf>
    <xf numFmtId="3" fontId="7" fillId="0" borderId="0" xfId="0" applyNumberFormat="1" applyFont="1" applyFill="1" applyBorder="1" applyAlignment="1">
      <alignment vertical="center"/>
    </xf>
    <xf numFmtId="49" fontId="0" fillId="0" borderId="0" xfId="0" applyNumberFormat="1" applyAlignment="1">
      <alignment/>
    </xf>
    <xf numFmtId="0" fontId="74" fillId="0" borderId="0" xfId="0" applyFont="1" applyAlignment="1">
      <alignment/>
    </xf>
    <xf numFmtId="3" fontId="5" fillId="0" borderId="0" xfId="0" applyNumberFormat="1" applyFont="1" applyFill="1" applyBorder="1" applyAlignment="1">
      <alignment vertical="top" wrapText="1"/>
    </xf>
    <xf numFmtId="0" fontId="75" fillId="0" borderId="0" xfId="0" applyFont="1" applyAlignment="1">
      <alignment/>
    </xf>
    <xf numFmtId="0" fontId="14" fillId="0" borderId="0" xfId="0" applyFont="1" applyFill="1" applyBorder="1" applyAlignment="1">
      <alignment horizontal="left" vertical="center"/>
    </xf>
    <xf numFmtId="0" fontId="4" fillId="0" borderId="0" xfId="0" applyFont="1" applyFill="1" applyBorder="1" applyAlignment="1">
      <alignment/>
    </xf>
    <xf numFmtId="0" fontId="0" fillId="0" borderId="0" xfId="0" applyFill="1" applyAlignment="1">
      <alignment/>
    </xf>
    <xf numFmtId="0" fontId="13" fillId="0" borderId="0" xfId="0" applyFont="1" applyFill="1" applyBorder="1" applyAlignment="1">
      <alignment horizontal="left" vertical="center"/>
    </xf>
    <xf numFmtId="0" fontId="70" fillId="33" borderId="0" xfId="0" applyFont="1" applyFill="1" applyBorder="1" applyAlignment="1">
      <alignment horizontal="left" vertical="center"/>
    </xf>
    <xf numFmtId="0" fontId="76" fillId="33" borderId="0" xfId="0" applyFont="1" applyFill="1" applyBorder="1" applyAlignment="1">
      <alignment/>
    </xf>
    <xf numFmtId="0" fontId="69"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3" fontId="7" fillId="0" borderId="11" xfId="0" applyNumberFormat="1" applyFont="1" applyFill="1" applyBorder="1" applyAlignment="1">
      <alignment vertical="center"/>
    </xf>
    <xf numFmtId="3" fontId="4" fillId="0" borderId="0" xfId="0" applyNumberFormat="1" applyFont="1" applyFill="1" applyBorder="1" applyAlignment="1">
      <alignment horizontal="right"/>
    </xf>
    <xf numFmtId="3" fontId="4" fillId="0" borderId="11" xfId="0" applyNumberFormat="1" applyFont="1" applyFill="1" applyBorder="1" applyAlignment="1">
      <alignment horizontal="right"/>
    </xf>
    <xf numFmtId="3" fontId="4" fillId="0" borderId="0" xfId="0" applyNumberFormat="1" applyFont="1" applyFill="1" applyBorder="1" applyAlignment="1">
      <alignment horizontal="left" vertical="center" indent="1"/>
    </xf>
    <xf numFmtId="3" fontId="7" fillId="0" borderId="0" xfId="0" applyNumberFormat="1" applyFont="1" applyFill="1" applyBorder="1" applyAlignment="1">
      <alignment horizontal="right"/>
    </xf>
    <xf numFmtId="3" fontId="71" fillId="0" borderId="0" xfId="0" applyNumberFormat="1" applyFont="1" applyFill="1" applyBorder="1" applyAlignment="1">
      <alignment vertical="center"/>
    </xf>
    <xf numFmtId="3" fontId="51" fillId="0" borderId="0" xfId="0" applyNumberFormat="1" applyFont="1" applyFill="1" applyAlignment="1">
      <alignment/>
    </xf>
    <xf numFmtId="9" fontId="29" fillId="0" borderId="0" xfId="60" applyFont="1" applyFill="1" applyAlignment="1">
      <alignment/>
    </xf>
    <xf numFmtId="173" fontId="29" fillId="0" borderId="0" xfId="0" applyNumberFormat="1" applyFont="1" applyFill="1" applyAlignment="1">
      <alignment/>
    </xf>
    <xf numFmtId="0" fontId="7" fillId="0" borderId="0" xfId="0" applyFont="1" applyFill="1" applyBorder="1" applyAlignment="1">
      <alignment/>
    </xf>
    <xf numFmtId="3" fontId="4" fillId="0" borderId="0" xfId="0" applyNumberFormat="1" applyFont="1" applyFill="1" applyBorder="1" applyAlignment="1">
      <alignment/>
    </xf>
    <xf numFmtId="172" fontId="73" fillId="0" borderId="0" xfId="0" applyNumberFormat="1" applyFont="1" applyFill="1" applyBorder="1" applyAlignment="1">
      <alignment horizontal="right" vertical="center"/>
    </xf>
    <xf numFmtId="3" fontId="0" fillId="0" borderId="0" xfId="0" applyNumberFormat="1" applyFill="1" applyAlignment="1">
      <alignment/>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4" fillId="35" borderId="0" xfId="0" applyNumberFormat="1" applyFont="1" applyFill="1" applyBorder="1" applyAlignment="1">
      <alignment horizontal="right"/>
    </xf>
    <xf numFmtId="3" fontId="7" fillId="0" borderId="0" xfId="0" applyNumberFormat="1" applyFont="1" applyFill="1" applyBorder="1" applyAlignment="1">
      <alignment/>
    </xf>
    <xf numFmtId="3" fontId="77" fillId="0" borderId="0" xfId="0" applyNumberFormat="1" applyFont="1" applyFill="1" applyBorder="1" applyAlignment="1">
      <alignment/>
    </xf>
    <xf numFmtId="3" fontId="5" fillId="0" borderId="0" xfId="0" applyNumberFormat="1" applyFont="1" applyFill="1" applyBorder="1" applyAlignment="1">
      <alignment vertical="center"/>
    </xf>
    <xf numFmtId="1" fontId="77" fillId="0" borderId="0" xfId="0" applyNumberFormat="1" applyFont="1" applyFill="1" applyBorder="1" applyAlignment="1">
      <alignment/>
    </xf>
    <xf numFmtId="3" fontId="78" fillId="0" borderId="0" xfId="0" applyNumberFormat="1" applyFont="1" applyFill="1" applyBorder="1" applyAlignment="1">
      <alignment vertical="center" wrapText="1"/>
    </xf>
    <xf numFmtId="3" fontId="78" fillId="0" borderId="0" xfId="0" applyNumberFormat="1" applyFont="1" applyFill="1" applyBorder="1" applyAlignment="1">
      <alignment horizontal="right" vertical="center" wrapText="1"/>
    </xf>
    <xf numFmtId="0" fontId="70" fillId="0" borderId="0" xfId="0" applyFont="1" applyFill="1" applyBorder="1" applyAlignment="1">
      <alignment horizontal="left" vertical="center"/>
    </xf>
    <xf numFmtId="0" fontId="76" fillId="0" borderId="0" xfId="0" applyFont="1" applyFill="1" applyBorder="1" applyAlignment="1">
      <alignment/>
    </xf>
    <xf numFmtId="0" fontId="4" fillId="0" borderId="0" xfId="0" applyFont="1" applyFill="1" applyBorder="1" applyAlignment="1">
      <alignment horizontal="right"/>
    </xf>
    <xf numFmtId="0" fontId="76" fillId="0" borderId="0" xfId="0" applyFont="1" applyFill="1" applyBorder="1" applyAlignment="1">
      <alignment horizontal="right"/>
    </xf>
    <xf numFmtId="0" fontId="0" fillId="0" borderId="0" xfId="0"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0" fillId="0" borderId="0" xfId="0" applyFill="1" applyAlignment="1" quotePrefix="1">
      <alignment/>
    </xf>
    <xf numFmtId="3" fontId="7" fillId="0" borderId="0" xfId="0" applyNumberFormat="1" applyFont="1" applyFill="1" applyBorder="1" applyAlignment="1" quotePrefix="1">
      <alignment vertical="center"/>
    </xf>
    <xf numFmtId="3" fontId="5" fillId="0" borderId="0" xfId="0" applyNumberFormat="1" applyFont="1" applyFill="1" applyBorder="1" applyAlignment="1" quotePrefix="1">
      <alignment vertical="center"/>
    </xf>
    <xf numFmtId="3" fontId="71" fillId="0" borderId="0" xfId="0" applyNumberFormat="1" applyFont="1" applyFill="1" applyBorder="1" applyAlignment="1" quotePrefix="1">
      <alignment vertical="center"/>
    </xf>
    <xf numFmtId="0" fontId="0" fillId="0" borderId="0" xfId="0" applyFill="1" applyBorder="1" applyAlignment="1">
      <alignment horizontal="right"/>
    </xf>
    <xf numFmtId="0" fontId="16" fillId="0" borderId="0" xfId="56" applyFont="1">
      <alignment/>
      <protection/>
    </xf>
    <xf numFmtId="0" fontId="69" fillId="0" borderId="0" xfId="0" applyFont="1" applyFill="1" applyAlignment="1">
      <alignment horizontal="left"/>
    </xf>
    <xf numFmtId="0" fontId="4" fillId="0" borderId="0" xfId="56" applyFont="1" applyFill="1">
      <alignment/>
      <protection/>
    </xf>
    <xf numFmtId="172" fontId="7" fillId="0" borderId="0" xfId="57" applyNumberFormat="1" applyFont="1" applyFill="1" applyAlignment="1">
      <alignment horizontal="right" vertical="center"/>
      <protection/>
    </xf>
    <xf numFmtId="172" fontId="73" fillId="0" borderId="10" xfId="0" applyNumberFormat="1" applyFont="1" applyFill="1" applyBorder="1" applyAlignment="1">
      <alignment horizontal="right"/>
    </xf>
    <xf numFmtId="49" fontId="4" fillId="0" borderId="0" xfId="56" applyNumberFormat="1" applyFont="1" applyFill="1" applyBorder="1" applyAlignment="1">
      <alignment horizontal="right"/>
      <protection/>
    </xf>
    <xf numFmtId="3" fontId="0" fillId="0" borderId="0" xfId="0" applyNumberFormat="1" applyAlignment="1">
      <alignment/>
    </xf>
    <xf numFmtId="174" fontId="16" fillId="0" borderId="0" xfId="56" applyNumberFormat="1" applyFont="1">
      <alignment/>
      <protection/>
    </xf>
    <xf numFmtId="3" fontId="79" fillId="0" borderId="0" xfId="0" applyNumberFormat="1" applyFont="1" applyAlignment="1">
      <alignment/>
    </xf>
    <xf numFmtId="174" fontId="4" fillId="0" borderId="0" xfId="62" applyNumberFormat="1" applyFont="1" applyFill="1" applyBorder="1" applyAlignment="1">
      <alignment horizontal="right"/>
    </xf>
    <xf numFmtId="174" fontId="4" fillId="0" borderId="0" xfId="56" applyNumberFormat="1" applyFont="1" applyFill="1">
      <alignment/>
      <protection/>
    </xf>
    <xf numFmtId="0" fontId="16" fillId="0" borderId="0" xfId="56" applyFont="1" applyFill="1">
      <alignment/>
      <protection/>
    </xf>
    <xf numFmtId="174" fontId="16" fillId="0" borderId="0" xfId="56" applyNumberFormat="1" applyFont="1" applyFill="1">
      <alignment/>
      <protection/>
    </xf>
    <xf numFmtId="172" fontId="73" fillId="0" borderId="10" xfId="0" applyNumberFormat="1" applyFont="1" applyFill="1" applyBorder="1" applyAlignment="1">
      <alignment horizontal="right" vertical="center"/>
    </xf>
    <xf numFmtId="0" fontId="4" fillId="0" borderId="0" xfId="0" applyFont="1" applyFill="1" applyAlignment="1">
      <alignment/>
    </xf>
    <xf numFmtId="0" fontId="4" fillId="0" borderId="0" xfId="0" applyFont="1" applyAlignment="1">
      <alignment/>
    </xf>
    <xf numFmtId="0" fontId="17" fillId="0" borderId="0" xfId="0" applyNumberFormat="1" applyFont="1" applyFill="1" applyBorder="1" applyAlignment="1">
      <alignment horizontal="left" vertical="center"/>
    </xf>
    <xf numFmtId="0" fontId="4" fillId="0" borderId="0" xfId="0" applyFont="1" applyFill="1" applyAlignment="1">
      <alignment horizontal="right" vertical="center"/>
    </xf>
    <xf numFmtId="0" fontId="80" fillId="0" borderId="0" xfId="0" applyFont="1" applyAlignment="1">
      <alignment horizontal="center"/>
    </xf>
    <xf numFmtId="175" fontId="80" fillId="0" borderId="0" xfId="47" applyNumberFormat="1" applyFont="1" applyAlignment="1">
      <alignment/>
    </xf>
    <xf numFmtId="43" fontId="0" fillId="0" borderId="0" xfId="47" applyFont="1" applyAlignment="1">
      <alignment/>
    </xf>
    <xf numFmtId="3" fontId="4" fillId="0" borderId="0" xfId="0" applyNumberFormat="1" applyFont="1" applyFill="1" applyAlignment="1">
      <alignment horizontal="left" vertical="center" indent="2"/>
    </xf>
    <xf numFmtId="3" fontId="4" fillId="0" borderId="0" xfId="0" applyNumberFormat="1" applyFont="1" applyFill="1" applyAlignment="1">
      <alignment horizontal="left" vertical="center"/>
    </xf>
    <xf numFmtId="3" fontId="15" fillId="0" borderId="0" xfId="0" applyNumberFormat="1" applyFont="1" applyFill="1" applyAlignment="1">
      <alignment vertical="center"/>
    </xf>
    <xf numFmtId="3" fontId="77" fillId="0" borderId="0" xfId="0" applyNumberFormat="1" applyFont="1" applyFill="1" applyBorder="1" applyAlignment="1">
      <alignment horizontal="right"/>
    </xf>
    <xf numFmtId="3" fontId="5" fillId="0" borderId="0" xfId="52" applyNumberFormat="1" applyFont="1" applyFill="1" applyBorder="1" applyAlignment="1">
      <alignment vertical="center"/>
      <protection/>
    </xf>
    <xf numFmtId="3" fontId="0" fillId="0" borderId="0" xfId="0" applyNumberFormat="1" applyFill="1" applyBorder="1" applyAlignment="1">
      <alignment/>
    </xf>
    <xf numFmtId="174" fontId="4" fillId="0" borderId="0" xfId="56" applyNumberFormat="1" applyFont="1" applyFill="1" applyBorder="1" applyAlignment="1">
      <alignment horizontal="right"/>
      <protection/>
    </xf>
    <xf numFmtId="173" fontId="0" fillId="0" borderId="0" xfId="0" applyNumberFormat="1" applyFill="1" applyAlignment="1">
      <alignment/>
    </xf>
    <xf numFmtId="3" fontId="5" fillId="0" borderId="0" xfId="0" applyNumberFormat="1" applyFont="1" applyFill="1" applyBorder="1" applyAlignment="1">
      <alignment horizontal="left" vertical="top" wrapText="1"/>
    </xf>
    <xf numFmtId="0" fontId="73" fillId="0" borderId="0" xfId="0" applyFont="1" applyFill="1" applyBorder="1" applyAlignment="1">
      <alignment horizontal="center" vertical="center"/>
    </xf>
    <xf numFmtId="0" fontId="18" fillId="36" borderId="0" xfId="0" applyFont="1" applyFill="1" applyBorder="1" applyAlignment="1">
      <alignment horizontal="left" vertical="center"/>
    </xf>
    <xf numFmtId="0" fontId="7" fillId="36" borderId="0" xfId="0" applyFont="1" applyFill="1" applyBorder="1" applyAlignment="1">
      <alignment/>
    </xf>
    <xf numFmtId="0" fontId="73" fillId="0" borderId="11" xfId="0"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4" fillId="0" borderId="0" xfId="0" applyNumberFormat="1" applyFont="1" applyFill="1" applyBorder="1" applyAlignment="1">
      <alignment horizontal="center"/>
    </xf>
    <xf numFmtId="3" fontId="4" fillId="0" borderId="11" xfId="0" applyNumberFormat="1" applyFont="1" applyFill="1" applyBorder="1" applyAlignment="1">
      <alignment horizontal="center"/>
    </xf>
    <xf numFmtId="3" fontId="71" fillId="34" borderId="0" xfId="0" applyNumberFormat="1" applyFont="1" applyFill="1" applyBorder="1" applyAlignment="1">
      <alignment horizontal="center" vertical="center"/>
    </xf>
    <xf numFmtId="0" fontId="73" fillId="0" borderId="12" xfId="0" applyFont="1" applyFill="1" applyBorder="1" applyAlignment="1">
      <alignment horizontal="center" vertical="center"/>
    </xf>
    <xf numFmtId="3" fontId="7" fillId="0" borderId="12" xfId="0" applyNumberFormat="1" applyFont="1" applyFill="1" applyBorder="1" applyAlignment="1">
      <alignment horizontal="center" vertical="center"/>
    </xf>
    <xf numFmtId="3" fontId="4" fillId="0" borderId="12" xfId="0" applyNumberFormat="1" applyFont="1" applyFill="1" applyBorder="1" applyAlignment="1">
      <alignment horizontal="center"/>
    </xf>
    <xf numFmtId="3" fontId="7" fillId="0" borderId="0" xfId="0" applyNumberFormat="1" applyFont="1" applyFill="1" applyBorder="1" applyAlignment="1">
      <alignment horizontal="center"/>
    </xf>
    <xf numFmtId="3" fontId="7" fillId="0" borderId="11" xfId="0" applyNumberFormat="1" applyFont="1" applyFill="1" applyBorder="1" applyAlignment="1">
      <alignment horizontal="center"/>
    </xf>
    <xf numFmtId="3" fontId="7" fillId="0" borderId="12" xfId="0" applyNumberFormat="1" applyFont="1" applyFill="1" applyBorder="1" applyAlignment="1">
      <alignment horizontal="center"/>
    </xf>
    <xf numFmtId="3" fontId="0" fillId="0" borderId="0" xfId="0" applyNumberFormat="1" applyFill="1" applyAlignment="1">
      <alignment horizontal="center"/>
    </xf>
    <xf numFmtId="3" fontId="81" fillId="0" borderId="0" xfId="0" applyNumberFormat="1" applyFont="1" applyFill="1" applyBorder="1" applyAlignment="1">
      <alignment vertical="center"/>
    </xf>
    <xf numFmtId="43" fontId="16" fillId="0" borderId="0" xfId="47" applyFont="1" applyAlignment="1">
      <alignment/>
    </xf>
    <xf numFmtId="171" fontId="16" fillId="0" borderId="0" xfId="56" applyNumberFormat="1" applyFont="1">
      <alignment/>
      <protection/>
    </xf>
    <xf numFmtId="176" fontId="7" fillId="0" borderId="0" xfId="47" applyNumberFormat="1" applyFont="1" applyFill="1" applyBorder="1" applyAlignment="1">
      <alignment vertical="center"/>
    </xf>
    <xf numFmtId="176" fontId="4" fillId="0" borderId="0" xfId="47" applyNumberFormat="1" applyFont="1" applyFill="1" applyBorder="1" applyAlignment="1">
      <alignment vertical="center"/>
    </xf>
    <xf numFmtId="172" fontId="73" fillId="0" borderId="13" xfId="0" applyNumberFormat="1" applyFont="1" applyFill="1" applyBorder="1" applyAlignment="1">
      <alignment horizontal="right"/>
    </xf>
    <xf numFmtId="49" fontId="4" fillId="0" borderId="11" xfId="56" applyNumberFormat="1" applyFont="1" applyFill="1" applyBorder="1" applyAlignment="1">
      <alignment horizontal="right"/>
      <protection/>
    </xf>
    <xf numFmtId="176" fontId="7" fillId="0" borderId="11" xfId="47" applyNumberFormat="1" applyFont="1" applyFill="1" applyBorder="1" applyAlignment="1">
      <alignment vertical="center"/>
    </xf>
    <xf numFmtId="174" fontId="4" fillId="0" borderId="11" xfId="56" applyNumberFormat="1" applyFont="1" applyFill="1" applyBorder="1" applyAlignment="1">
      <alignment horizontal="right"/>
      <protection/>
    </xf>
    <xf numFmtId="176" fontId="4" fillId="0" borderId="11" xfId="47" applyNumberFormat="1" applyFont="1" applyFill="1" applyBorder="1" applyAlignment="1">
      <alignment vertical="center"/>
    </xf>
    <xf numFmtId="0" fontId="73" fillId="0" borderId="0" xfId="0" applyFont="1" applyFill="1" applyBorder="1" applyAlignment="1">
      <alignment horizontal="center" vertical="center"/>
    </xf>
    <xf numFmtId="0" fontId="0" fillId="0" borderId="0" xfId="0" applyFill="1" applyBorder="1" applyAlignment="1" quotePrefix="1">
      <alignment/>
    </xf>
    <xf numFmtId="10" fontId="0" fillId="0" borderId="0" xfId="60" applyNumberFormat="1" applyFont="1" applyFill="1" applyBorder="1" applyAlignment="1">
      <alignment/>
    </xf>
    <xf numFmtId="0" fontId="73" fillId="0" borderId="0" xfId="0" applyFont="1" applyFill="1" applyBorder="1" applyAlignment="1">
      <alignment horizontal="center" wrapText="1"/>
    </xf>
    <xf numFmtId="0" fontId="73" fillId="0" borderId="11" xfId="0" applyFont="1" applyFill="1" applyBorder="1" applyAlignment="1">
      <alignment horizontal="center" wrapText="1"/>
    </xf>
    <xf numFmtId="0" fontId="73" fillId="0" borderId="12" xfId="0" applyFont="1" applyFill="1" applyBorder="1" applyAlignment="1">
      <alignment horizontal="center" wrapText="1"/>
    </xf>
    <xf numFmtId="3" fontId="5" fillId="0" borderId="0" xfId="0" applyNumberFormat="1" applyFont="1" applyFill="1" applyBorder="1" applyAlignment="1">
      <alignment horizontal="left" vertical="top" wrapText="1"/>
    </xf>
    <xf numFmtId="0" fontId="73" fillId="0" borderId="0"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93" xfId="52"/>
    <cellStyle name="Normal 2" xfId="53"/>
    <cellStyle name="Normal 2 3" xfId="54"/>
    <cellStyle name="Normal 29" xfId="55"/>
    <cellStyle name="Normal_ANEXO" xfId="56"/>
    <cellStyle name="Normal_Anexo analistas 1T06 vínculos" xfId="57"/>
    <cellStyle name="Normal_Series web Sabadell 1T10-desprotegido" xfId="58"/>
    <cellStyle name="Notas" xfId="59"/>
    <cellStyle name="Percent" xfId="60"/>
    <cellStyle name="Porcentaje 16" xfId="61"/>
    <cellStyle name="Porcentaje 2" xfId="62"/>
    <cellStyle name="Porcentaje 4" xfId="63"/>
    <cellStyle name="Salida" xfId="64"/>
    <cellStyle name="Texto de advertencia" xfId="65"/>
    <cellStyle name="Texto explicativo" xfId="66"/>
    <cellStyle name="Título" xfId="67"/>
    <cellStyle name="Título 2" xfId="68"/>
    <cellStyle name="Título 3" xfId="69"/>
    <cellStyle name="Total" xfId="70"/>
  </cellStyles>
  <dxfs count="76">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b val="0"/>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C7"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11</xdr:col>
      <xdr:colOff>457200</xdr:colOff>
      <xdr:row>7</xdr:row>
      <xdr:rowOff>57150</xdr:rowOff>
    </xdr:to>
    <xdr:sp>
      <xdr:nvSpPr>
        <xdr:cNvPr id="1" name="1 Rectángulo redondeado">
          <a:hlinkClick r:id="rId1"/>
        </xdr:cNvPr>
        <xdr:cNvSpPr>
          <a:spLocks/>
        </xdr:cNvSpPr>
      </xdr:nvSpPr>
      <xdr:spPr>
        <a:xfrm>
          <a:off x="12553950" y="666750"/>
          <a:ext cx="1219200" cy="78105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orporate%20Finance\2006%20Budget\Corporate%20Finance\Monthly%20Reports\Rate%20Volume\Performance%20Comparison%20-Augus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orksheet%20in%205112%20Disponible%20Marzo%202006"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orksheet%20in%205100.2%20Conciliaciones%20Bancarias%20as%20of%20December%2030,%202005"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WES48\D1\APPS\2000Budget\SusannaF\LOB\Houston%20Corporate\Business%20Ban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x0141496\X0141496\ccr-new\CCR%20with%20TriSt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eries%20Web\2018\TEMP\reporting%20web%202T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Series%20Web\2018\TEMP\reporting%20web%202T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PLANES~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Series%20Web\2018\Corporate%20Finance\2006%20Budget\Corporate%20Finance\Monthly%20Reports\Rate%20Volume\Performance%20Comparison%20-Augus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eries%20Web\2018\Corporate%20Finance\2006%20Budget\Corporate%20Finance\Monthly%20Reports\Rate%20Volume\Performance%20Comparison%20-Augus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 val="NO BORRA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sentacion"/>
      <sheetName val="CONC MARZO"/>
      <sheetName val="PART. ANT. MARZO"/>
      <sheetName val="MARZO (2)"/>
      <sheetName val="MARZO"/>
      <sheetName val="Tickmark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sheetName val="Loans"/>
      <sheetName val="Deposits"/>
      <sheetName val="Net Int Inc"/>
      <sheetName val="NII"/>
      <sheetName val="NIE"/>
      <sheetName val="Salaries"/>
      <sheetName val="Pretax"/>
      <sheetName val="Spreads"/>
      <sheetName val="STrend"/>
      <sheetName val="DepMi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t's Memo - Cred Comm Version"/>
      <sheetName val="Pat's Memo - Board Version"/>
      <sheetName val="Pg 1a- Total Managed Loans"/>
      <sheetName val="Pg 1 - Summary"/>
      <sheetName val="Pg 1a - Summary by Loan Type"/>
      <sheetName val="Pg 2 - Delinquency"/>
      <sheetName val="Pg 3 - Non Performing"/>
      <sheetName val="Pg 4 - Charge-Offs"/>
      <sheetName val="Pg 5 - Loans OS"/>
      <sheetName val="Pg 6 - Commercial"/>
      <sheetName val="Pg 7 - SBA"/>
      <sheetName val="Pg 8 - RE Const-Combo"/>
      <sheetName val="Pg 8a1 - RE Const-Residential"/>
      <sheetName val="Pg 8a2- RE Const-Res LHFS"/>
      <sheetName val="Pg 8b1 - RE Const-Commercial"/>
      <sheetName val="Pg 8b2- RE Const-Comm LHFS"/>
      <sheetName val="Pg 9 - Comm RE"/>
      <sheetName val="Pg 9a- Comm RE LHFS"/>
      <sheetName val="Pg 10 - Residential RE"/>
      <sheetName val="Pg 10a - Residential RE 1-4 Fam"/>
      <sheetName val="Pg 10b- ResRE Securitized"/>
      <sheetName val="Pg 11 - Total Equity Loans"/>
      <sheetName val="Pg 12 - Equity Loans-1st Pos."/>
      <sheetName val="Pg 12a - Eq Lns-1st Pos-Secur."/>
      <sheetName val="Pg 13 - Equity Loans-Jr. Lien"/>
      <sheetName val="Pg 13a - Eq Lns-Jr. Lien-Secur."/>
      <sheetName val="Pg 14 - ELOC"/>
      <sheetName val="Pg 15 - Direct"/>
      <sheetName val="Page 16 - Credit Card - Total"/>
      <sheetName val="Page 16a - Credit Card - Cons"/>
      <sheetName val="Page 16b - Credit Card - NonCon"/>
      <sheetName val="Pg 17 - Overdraft Line of Cred."/>
      <sheetName val="Pg 17a - Attache Only"/>
      <sheetName val="Pg 18 - Comm Billing"/>
      <sheetName val="Pg 19 - Indirect"/>
      <sheetName val="Pg 20 - Overdraft"/>
      <sheetName val="Pg 21 - Net CO-ov"/>
      <sheetName val="Pg 22 - Renegotiated"/>
      <sheetName val="Pg 23 - 90 Days + PD"/>
      <sheetName val="Pg 24 - Non-Accrual"/>
      <sheetName val="Pg 24a - Non-Accrual Detail "/>
      <sheetName val="Pg 25 - Other Assets"/>
      <sheetName val="Pg 26 - ORE"/>
      <sheetName val="Pg 26a - ORE Detail"/>
      <sheetName val="Pg 27 - Charge Off"/>
      <sheetName val="Pg 28 - Loans OS - Commercial"/>
      <sheetName val="Pg 29 - Loans OS - RE Construc."/>
      <sheetName val="Pg 30 - Loans OS - RE Const Res"/>
      <sheetName val="Pg 31 - Loans OS - RE Const Com"/>
      <sheetName val="Pg 32 - Loans OS - Comm RE"/>
      <sheetName val="Pg 33 - Loans OS - Res RE"/>
      <sheetName val="Page 34 - Reg H"/>
      <sheetName val="Jacksonville RE - Combo"/>
      <sheetName val="Bad Bank Total"/>
      <sheetName val="Bad Bank Extraction"/>
      <sheetName val="Bad Bank - TSB Only"/>
      <sheetName val="TSB Good Bank"/>
      <sheetName val="TSB Bad Bank"/>
      <sheetName val="TSB Total Bank"/>
      <sheetName val="TSB Extraction"/>
      <sheetName val="Jacksonville Real Estate"/>
      <sheetName val="Jacksonville RE Recap-Good Bank"/>
      <sheetName val="Jacksonville Real Estate - SAG"/>
      <sheetName val="Jacksonville RE Recap-Bad Bank"/>
      <sheetName val="Jacksonville RE Recap-Combo"/>
      <sheetName val="Jacksonville RE Recap-Enrique"/>
      <sheetName val="Enrique Data - Working Tab"/>
      <sheetName val="TM1 Extraction"/>
      <sheetName val="Compass Good Bad &amp; Combo"/>
      <sheetName val="Compass Good Bad &amp; Combo Extrac"/>
      <sheetName val="DO NOT PRINT BEYOND THIS TAB!!!"/>
      <sheetName val="Statics - DO NOT PRINT"/>
      <sheetName val="Input - DO NOT PRINT"/>
      <sheetName val="Indirect Data"/>
      <sheetName val="Charge Off Last Month"/>
      <sheetName val="Chg Off by L.O.B.-C&amp;AM"/>
      <sheetName val="Chg Off by L.O.B. - Ret"/>
      <sheetName val="Chg Off Summary"/>
      <sheetName val="Pg 10b- ResRE Sec &quot;Prior&quot;"/>
      <sheetName val="Renegotiated"/>
      <sheetName val="CO-trends"/>
      <sheetName val="Real Estate"/>
      <sheetName val="Comm RE Securitized"/>
      <sheetName val="Comm Data"/>
      <sheetName val="ResRE Data"/>
      <sheetName val="Indirect Volume"/>
      <sheetName val="Comm Bank Delinquency Trends"/>
      <sheetName val="Pg 15c - BankCard"/>
      <sheetName val="Pg 15a - Bankcard"/>
      <sheetName val="Pg 2 - Delinquency Trends 1"/>
      <sheetName val="Pg 3 - Delinquency Trends 2"/>
      <sheetName val="REG H - old"/>
      <sheetName val="Indirect"/>
      <sheetName val="Pg 15 - BankCard"/>
      <sheetName val="Pg 15 - BankCard (2)"/>
      <sheetName val="Pg 10c- ResRE Securitized - OLD"/>
      <sheetName val="Pg 25 - Non-Accrual (2)"/>
      <sheetName val="Pg 10b - Residential RE Other"/>
      <sheetName val="Pg 19 - Auto Lease"/>
      <sheetName val="Pg 24a - Non-Accrual Detail"/>
      <sheetName val="Pg 27 - Charge Off (2)"/>
      <sheetName val="Module1"/>
      <sheetName val="Jacksonville RE - SAG"/>
      <sheetName val="Input"/>
      <sheetName val="Statics"/>
      <sheetName val="TM1Input"/>
      <sheetName val="CCR with TriStar"/>
      <sheetName val="NIE Input"/>
      <sheetName val="BILL - Current"/>
      <sheetName val="Auxiliar-List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ow r="4">
          <cell r="A4" t="e">
            <v>#NAME?</v>
          </cell>
          <cell r="C4" t="e">
            <v>#NAME?</v>
          </cell>
          <cell r="E4" t="e">
            <v>#NAME?</v>
          </cell>
          <cell r="G4" t="e">
            <v>#NAME?</v>
          </cell>
          <cell r="I4" t="e">
            <v>#NAME?</v>
          </cell>
          <cell r="K4" t="e">
            <v>#NAME?</v>
          </cell>
          <cell r="M4" t="e">
            <v>#NAME?</v>
          </cell>
          <cell r="O4" t="e">
            <v>#NAME?</v>
          </cell>
          <cell r="Q4" t="e">
            <v>#NAME?</v>
          </cell>
          <cell r="S4" t="e">
            <v>#NAME?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ow r="4">
          <cell r="A4" t="e">
            <v>#NAME?</v>
          </cell>
          <cell r="C4" t="e">
            <v>#NAME?</v>
          </cell>
          <cell r="E4" t="e">
            <v>#NAME?</v>
          </cell>
          <cell r="G4" t="e">
            <v>#NAME?</v>
          </cell>
          <cell r="I4" t="e">
            <v>#NAME?</v>
          </cell>
          <cell r="K4" t="e">
            <v>#NAME?</v>
          </cell>
          <cell r="M4" t="e">
            <v>#NAME?</v>
          </cell>
          <cell r="O4" t="e">
            <v>#NAME?</v>
          </cell>
          <cell r="Q4" t="e">
            <v>#NAME?</v>
          </cell>
          <cell r="S4" t="e">
            <v>#NAME?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tal"/>
      <sheetName val="Hoja1"/>
      <sheetName val="Portafolios Sanos A C.Cuentas"/>
      <sheetName val="PLANES~1"/>
      <sheetName val="IC+RRCC+CARTERAS BEC_formulado"/>
      <sheetName val="Auxiliar"/>
      <sheetName val="Tablas"/>
      <sheetName val="Inv.Ren+Rec+Tip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externalBook>
</externalLink>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000"/>
  <sheetViews>
    <sheetView zoomScale="70" zoomScaleNormal="70" zoomScalePageLayoutView="0" workbookViewId="0" topLeftCell="A256">
      <selection activeCell="G291" sqref="G291"/>
    </sheetView>
  </sheetViews>
  <sheetFormatPr defaultColWidth="11.421875" defaultRowHeight="15"/>
  <cols>
    <col min="2" max="2" width="6.421875" style="0" customWidth="1"/>
    <col min="3" max="3" width="107.421875" style="0" customWidth="1"/>
    <col min="4" max="4" width="54.421875" style="0" customWidth="1"/>
  </cols>
  <sheetData>
    <row r="1" spans="1:4" ht="14.25">
      <c r="A1" s="1"/>
      <c r="B1" s="1"/>
      <c r="C1" s="2"/>
      <c r="D1" s="2"/>
    </row>
    <row r="2" spans="1:4" ht="14.25">
      <c r="A2" s="1"/>
      <c r="B2" s="1" t="s">
        <v>0</v>
      </c>
      <c r="C2" s="2" t="s">
        <v>1</v>
      </c>
      <c r="D2" s="2" t="s">
        <v>2</v>
      </c>
    </row>
    <row r="3" spans="1:9" ht="19.5">
      <c r="A3" s="1"/>
      <c r="B3" s="1">
        <v>1</v>
      </c>
      <c r="C3" s="3">
        <v>7</v>
      </c>
      <c r="D3" s="3">
        <v>8</v>
      </c>
      <c r="I3" s="4" t="s">
        <v>3</v>
      </c>
    </row>
    <row r="4" spans="2:9" ht="19.5">
      <c r="B4">
        <v>2</v>
      </c>
      <c r="C4" s="5" t="s">
        <v>4</v>
      </c>
      <c r="D4" s="5" t="s">
        <v>5</v>
      </c>
      <c r="I4" s="4" t="s">
        <v>6</v>
      </c>
    </row>
    <row r="5" spans="2:9" ht="19.5">
      <c r="B5">
        <v>3</v>
      </c>
      <c r="C5" s="5" t="s">
        <v>7</v>
      </c>
      <c r="D5" s="5" t="s">
        <v>8</v>
      </c>
      <c r="I5" s="4" t="s">
        <v>9</v>
      </c>
    </row>
    <row r="6" spans="2:4" ht="15">
      <c r="B6">
        <v>4</v>
      </c>
      <c r="C6" s="5" t="s">
        <v>10</v>
      </c>
      <c r="D6" s="5" t="s">
        <v>11</v>
      </c>
    </row>
    <row r="7" spans="2:4" ht="15">
      <c r="B7">
        <v>5</v>
      </c>
      <c r="C7" s="5" t="s">
        <v>12</v>
      </c>
      <c r="D7" s="5" t="s">
        <v>13</v>
      </c>
    </row>
    <row r="8" spans="2:4" ht="15">
      <c r="B8">
        <v>6</v>
      </c>
      <c r="C8" s="5" t="s">
        <v>14</v>
      </c>
      <c r="D8" s="5" t="s">
        <v>15</v>
      </c>
    </row>
    <row r="9" spans="2:4" ht="15">
      <c r="B9">
        <v>7</v>
      </c>
      <c r="C9" s="5" t="s">
        <v>16</v>
      </c>
      <c r="D9" s="5" t="s">
        <v>17</v>
      </c>
    </row>
    <row r="10" spans="2:4" ht="15">
      <c r="B10">
        <v>8</v>
      </c>
      <c r="C10" s="5" t="s">
        <v>18</v>
      </c>
      <c r="D10" s="5" t="s">
        <v>19</v>
      </c>
    </row>
    <row r="11" spans="2:4" ht="15">
      <c r="B11">
        <v>9</v>
      </c>
      <c r="C11" s="5" t="s">
        <v>20</v>
      </c>
      <c r="D11" s="5" t="s">
        <v>20</v>
      </c>
    </row>
    <row r="12" spans="2:4" ht="15">
      <c r="B12">
        <v>10</v>
      </c>
      <c r="C12" s="6" t="s">
        <v>21</v>
      </c>
      <c r="D12" s="6" t="s">
        <v>22</v>
      </c>
    </row>
    <row r="13" spans="2:4" ht="15">
      <c r="B13">
        <v>11</v>
      </c>
      <c r="C13" s="6" t="s">
        <v>23</v>
      </c>
      <c r="D13" s="6" t="s">
        <v>24</v>
      </c>
    </row>
    <row r="14" spans="2:4" ht="15">
      <c r="B14">
        <v>12</v>
      </c>
      <c r="C14" s="6" t="s">
        <v>25</v>
      </c>
      <c r="D14" s="6" t="s">
        <v>26</v>
      </c>
    </row>
    <row r="15" spans="2:4" ht="15">
      <c r="B15">
        <v>13</v>
      </c>
      <c r="C15" s="6" t="s">
        <v>27</v>
      </c>
      <c r="D15" s="6" t="s">
        <v>28</v>
      </c>
    </row>
    <row r="16" spans="2:4" ht="15">
      <c r="B16">
        <v>14</v>
      </c>
      <c r="C16" s="6" t="s">
        <v>29</v>
      </c>
      <c r="D16" s="6" t="s">
        <v>29</v>
      </c>
    </row>
    <row r="17" spans="2:4" ht="15">
      <c r="B17">
        <v>15</v>
      </c>
      <c r="C17" s="6" t="s">
        <v>30</v>
      </c>
      <c r="D17" s="6" t="s">
        <v>30</v>
      </c>
    </row>
    <row r="18" spans="2:4" ht="15">
      <c r="B18">
        <v>16</v>
      </c>
      <c r="C18" s="6" t="s">
        <v>31</v>
      </c>
      <c r="D18" s="6" t="s">
        <v>31</v>
      </c>
    </row>
    <row r="19" spans="2:4" ht="15">
      <c r="B19">
        <v>17</v>
      </c>
      <c r="C19" s="6" t="s">
        <v>32</v>
      </c>
      <c r="D19" s="6" t="s">
        <v>33</v>
      </c>
    </row>
    <row r="20" spans="2:4" ht="15">
      <c r="B20">
        <v>18</v>
      </c>
      <c r="C20" s="6" t="s">
        <v>34</v>
      </c>
      <c r="D20" s="6" t="s">
        <v>35</v>
      </c>
    </row>
    <row r="21" spans="2:4" ht="15">
      <c r="B21">
        <v>19</v>
      </c>
      <c r="C21" s="6" t="s">
        <v>36</v>
      </c>
      <c r="D21" s="6" t="s">
        <v>37</v>
      </c>
    </row>
    <row r="22" spans="2:4" ht="15">
      <c r="B22">
        <v>20</v>
      </c>
      <c r="C22" s="6" t="s">
        <v>38</v>
      </c>
      <c r="D22" s="6" t="s">
        <v>39</v>
      </c>
    </row>
    <row r="23" spans="2:4" ht="15">
      <c r="B23">
        <v>21</v>
      </c>
      <c r="C23" s="6" t="s">
        <v>40</v>
      </c>
      <c r="D23" s="6" t="s">
        <v>40</v>
      </c>
    </row>
    <row r="24" spans="2:4" ht="15">
      <c r="B24">
        <v>22</v>
      </c>
      <c r="C24" s="6" t="s">
        <v>41</v>
      </c>
      <c r="D24" s="6" t="s">
        <v>42</v>
      </c>
    </row>
    <row r="25" spans="2:4" ht="15">
      <c r="B25">
        <v>23</v>
      </c>
      <c r="C25" s="6" t="s">
        <v>43</v>
      </c>
      <c r="D25" s="6" t="s">
        <v>44</v>
      </c>
    </row>
    <row r="26" spans="2:4" ht="15">
      <c r="B26">
        <v>24</v>
      </c>
      <c r="C26" s="6" t="s">
        <v>45</v>
      </c>
      <c r="D26" s="6" t="s">
        <v>46</v>
      </c>
    </row>
    <row r="27" spans="2:4" ht="15">
      <c r="B27">
        <v>25</v>
      </c>
      <c r="C27" s="6" t="s">
        <v>47</v>
      </c>
      <c r="D27" s="6" t="s">
        <v>48</v>
      </c>
    </row>
    <row r="28" spans="2:4" ht="15">
      <c r="B28">
        <v>26</v>
      </c>
      <c r="C28" s="6" t="s">
        <v>49</v>
      </c>
      <c r="D28" s="6" t="s">
        <v>50</v>
      </c>
    </row>
    <row r="29" spans="2:4" ht="15">
      <c r="B29">
        <v>27</v>
      </c>
      <c r="C29" s="6" t="s">
        <v>51</v>
      </c>
      <c r="D29" s="6" t="s">
        <v>52</v>
      </c>
    </row>
    <row r="30" spans="2:4" ht="15">
      <c r="B30">
        <v>28</v>
      </c>
      <c r="C30" s="6" t="s">
        <v>53</v>
      </c>
      <c r="D30" s="6" t="s">
        <v>54</v>
      </c>
    </row>
    <row r="31" spans="2:4" ht="15">
      <c r="B31">
        <v>29</v>
      </c>
      <c r="C31" s="6" t="s">
        <v>55</v>
      </c>
      <c r="D31" s="6" t="s">
        <v>56</v>
      </c>
    </row>
    <row r="32" spans="2:4" ht="15">
      <c r="B32">
        <v>30</v>
      </c>
      <c r="C32" s="6" t="s">
        <v>57</v>
      </c>
      <c r="D32" s="6" t="s">
        <v>58</v>
      </c>
    </row>
    <row r="33" spans="2:4" ht="15">
      <c r="B33">
        <v>31</v>
      </c>
      <c r="C33" s="6" t="s">
        <v>59</v>
      </c>
      <c r="D33" t="s">
        <v>60</v>
      </c>
    </row>
    <row r="34" spans="2:4" ht="15">
      <c r="B34">
        <v>32</v>
      </c>
      <c r="C34" s="6" t="s">
        <v>61</v>
      </c>
      <c r="D34" t="s">
        <v>62</v>
      </c>
    </row>
    <row r="35" spans="2:4" ht="15">
      <c r="B35">
        <v>33</v>
      </c>
      <c r="C35" s="6" t="s">
        <v>63</v>
      </c>
      <c r="D35" t="s">
        <v>64</v>
      </c>
    </row>
    <row r="36" spans="2:4" ht="15">
      <c r="B36">
        <v>34</v>
      </c>
      <c r="C36" s="6" t="s">
        <v>65</v>
      </c>
      <c r="D36" t="s">
        <v>66</v>
      </c>
    </row>
    <row r="37" spans="2:4" ht="15">
      <c r="B37">
        <v>35</v>
      </c>
      <c r="C37" s="6" t="s">
        <v>67</v>
      </c>
      <c r="D37" t="s">
        <v>68</v>
      </c>
    </row>
    <row r="38" spans="2:4" ht="15">
      <c r="B38">
        <v>36</v>
      </c>
      <c r="C38" s="6" t="s">
        <v>69</v>
      </c>
      <c r="D38" t="s">
        <v>70</v>
      </c>
    </row>
    <row r="39" spans="2:4" ht="15">
      <c r="B39">
        <v>37</v>
      </c>
      <c r="C39" s="6" t="s">
        <v>71</v>
      </c>
      <c r="D39" t="s">
        <v>72</v>
      </c>
    </row>
    <row r="40" spans="2:4" ht="15">
      <c r="B40">
        <v>38</v>
      </c>
      <c r="C40" s="6" t="s">
        <v>73</v>
      </c>
      <c r="D40" t="s">
        <v>74</v>
      </c>
    </row>
    <row r="41" spans="2:4" ht="15">
      <c r="B41">
        <v>39</v>
      </c>
      <c r="C41" s="6" t="s">
        <v>75</v>
      </c>
      <c r="D41" t="s">
        <v>76</v>
      </c>
    </row>
    <row r="42" spans="2:4" ht="15">
      <c r="B42">
        <v>40</v>
      </c>
      <c r="C42" s="6" t="s">
        <v>77</v>
      </c>
      <c r="D42" t="s">
        <v>78</v>
      </c>
    </row>
    <row r="43" spans="2:4" ht="15">
      <c r="B43">
        <v>41</v>
      </c>
      <c r="C43" s="6" t="s">
        <v>79</v>
      </c>
      <c r="D43" t="s">
        <v>80</v>
      </c>
    </row>
    <row r="44" spans="2:4" ht="15">
      <c r="B44">
        <v>42</v>
      </c>
      <c r="C44" s="6" t="s">
        <v>81</v>
      </c>
      <c r="D44" t="s">
        <v>82</v>
      </c>
    </row>
    <row r="45" spans="2:4" ht="15">
      <c r="B45">
        <v>43</v>
      </c>
      <c r="C45" s="6" t="s">
        <v>83</v>
      </c>
      <c r="D45" t="s">
        <v>84</v>
      </c>
    </row>
    <row r="46" spans="2:4" ht="15">
      <c r="B46">
        <v>44</v>
      </c>
      <c r="C46" s="6" t="s">
        <v>85</v>
      </c>
      <c r="D46" t="s">
        <v>86</v>
      </c>
    </row>
    <row r="47" spans="2:4" ht="15">
      <c r="B47">
        <v>45</v>
      </c>
      <c r="C47" s="6" t="s">
        <v>87</v>
      </c>
      <c r="D47" t="s">
        <v>88</v>
      </c>
    </row>
    <row r="48" spans="2:4" ht="15">
      <c r="B48">
        <v>46</v>
      </c>
      <c r="C48" s="6" t="s">
        <v>89</v>
      </c>
      <c r="D48" t="s">
        <v>90</v>
      </c>
    </row>
    <row r="49" spans="2:4" ht="15">
      <c r="B49">
        <v>47</v>
      </c>
      <c r="C49" s="6" t="s">
        <v>91</v>
      </c>
      <c r="D49" t="s">
        <v>92</v>
      </c>
    </row>
    <row r="50" spans="2:4" ht="15">
      <c r="B50">
        <v>48</v>
      </c>
      <c r="C50" s="6" t="s">
        <v>93</v>
      </c>
      <c r="D50" t="s">
        <v>94</v>
      </c>
    </row>
    <row r="51" spans="2:4" ht="15">
      <c r="B51">
        <v>49</v>
      </c>
      <c r="C51" s="6" t="s">
        <v>95</v>
      </c>
      <c r="D51" t="s">
        <v>96</v>
      </c>
    </row>
    <row r="52" spans="2:4" ht="15">
      <c r="B52">
        <v>50</v>
      </c>
      <c r="C52" s="6" t="s">
        <v>97</v>
      </c>
      <c r="D52" t="s">
        <v>98</v>
      </c>
    </row>
    <row r="53" spans="2:4" ht="15">
      <c r="B53">
        <v>51</v>
      </c>
      <c r="C53" s="6" t="s">
        <v>99</v>
      </c>
      <c r="D53" t="s">
        <v>100</v>
      </c>
    </row>
    <row r="54" spans="2:4" ht="15">
      <c r="B54">
        <v>52</v>
      </c>
      <c r="C54" s="6" t="s">
        <v>101</v>
      </c>
      <c r="D54" t="s">
        <v>102</v>
      </c>
    </row>
    <row r="55" spans="2:4" ht="15">
      <c r="B55">
        <v>53</v>
      </c>
      <c r="C55" s="6" t="s">
        <v>103</v>
      </c>
      <c r="D55" t="s">
        <v>104</v>
      </c>
    </row>
    <row r="56" spans="2:4" ht="15">
      <c r="B56">
        <v>54</v>
      </c>
      <c r="C56" s="6" t="s">
        <v>105</v>
      </c>
      <c r="D56" t="s">
        <v>106</v>
      </c>
    </row>
    <row r="57" spans="2:4" ht="15">
      <c r="B57">
        <v>55</v>
      </c>
      <c r="C57" s="6" t="s">
        <v>107</v>
      </c>
      <c r="D57" t="s">
        <v>108</v>
      </c>
    </row>
    <row r="58" spans="2:4" ht="15">
      <c r="B58">
        <v>56</v>
      </c>
      <c r="C58" s="6" t="s">
        <v>109</v>
      </c>
      <c r="D58" t="s">
        <v>110</v>
      </c>
    </row>
    <row r="59" spans="2:4" ht="15">
      <c r="B59">
        <v>57</v>
      </c>
      <c r="C59" s="6" t="s">
        <v>111</v>
      </c>
      <c r="D59" t="s">
        <v>112</v>
      </c>
    </row>
    <row r="60" spans="2:4" ht="15">
      <c r="B60">
        <v>58</v>
      </c>
      <c r="C60" s="6" t="s">
        <v>113</v>
      </c>
      <c r="D60" t="s">
        <v>114</v>
      </c>
    </row>
    <row r="61" spans="2:4" ht="15">
      <c r="B61">
        <v>59</v>
      </c>
      <c r="C61" s="6" t="s">
        <v>115</v>
      </c>
      <c r="D61" t="s">
        <v>116</v>
      </c>
    </row>
    <row r="62" spans="2:4" ht="15">
      <c r="B62">
        <v>60</v>
      </c>
      <c r="C62" s="6" t="s">
        <v>117</v>
      </c>
      <c r="D62" t="s">
        <v>118</v>
      </c>
    </row>
    <row r="63" spans="2:4" ht="15">
      <c r="B63">
        <v>61</v>
      </c>
      <c r="C63" s="6" t="s">
        <v>119</v>
      </c>
      <c r="D63" t="s">
        <v>120</v>
      </c>
    </row>
    <row r="64" spans="2:4" ht="15">
      <c r="B64">
        <v>62</v>
      </c>
      <c r="C64" s="6" t="s">
        <v>121</v>
      </c>
      <c r="D64" t="s">
        <v>122</v>
      </c>
    </row>
    <row r="65" spans="2:4" ht="15">
      <c r="B65">
        <v>63</v>
      </c>
      <c r="C65" s="6" t="s">
        <v>123</v>
      </c>
      <c r="D65" t="s">
        <v>124</v>
      </c>
    </row>
    <row r="66" spans="2:4" ht="15">
      <c r="B66">
        <v>64</v>
      </c>
      <c r="C66" s="6" t="s">
        <v>125</v>
      </c>
      <c r="D66" t="s">
        <v>126</v>
      </c>
    </row>
    <row r="67" spans="2:4" ht="15">
      <c r="B67">
        <v>65</v>
      </c>
      <c r="C67" s="6" t="s">
        <v>127</v>
      </c>
      <c r="D67" t="s">
        <v>128</v>
      </c>
    </row>
    <row r="68" spans="2:4" ht="15">
      <c r="B68">
        <v>66</v>
      </c>
      <c r="C68" s="6" t="s">
        <v>129</v>
      </c>
      <c r="D68" s="7" t="s">
        <v>130</v>
      </c>
    </row>
    <row r="69" spans="2:4" ht="15">
      <c r="B69">
        <v>67</v>
      </c>
      <c r="C69" s="6" t="s">
        <v>131</v>
      </c>
      <c r="D69" s="7" t="s">
        <v>132</v>
      </c>
    </row>
    <row r="70" spans="2:4" ht="15">
      <c r="B70">
        <v>68</v>
      </c>
      <c r="C70" s="6" t="s">
        <v>133</v>
      </c>
      <c r="D70" s="7" t="s">
        <v>134</v>
      </c>
    </row>
    <row r="71" spans="2:4" ht="15">
      <c r="B71">
        <v>69</v>
      </c>
      <c r="C71" s="6" t="s">
        <v>135</v>
      </c>
      <c r="D71" s="7" t="s">
        <v>136</v>
      </c>
    </row>
    <row r="72" spans="2:4" ht="15">
      <c r="B72">
        <v>70</v>
      </c>
      <c r="C72" s="6" t="s">
        <v>137</v>
      </c>
      <c r="D72" s="7" t="s">
        <v>138</v>
      </c>
    </row>
    <row r="73" spans="2:4" ht="15">
      <c r="B73">
        <v>71</v>
      </c>
      <c r="C73" s="6" t="s">
        <v>139</v>
      </c>
      <c r="D73" s="8" t="s">
        <v>140</v>
      </c>
    </row>
    <row r="74" spans="2:4" ht="15">
      <c r="B74">
        <v>72</v>
      </c>
      <c r="C74" s="6" t="s">
        <v>141</v>
      </c>
      <c r="D74" s="8"/>
    </row>
    <row r="75" spans="2:4" ht="15">
      <c r="B75">
        <v>73</v>
      </c>
      <c r="C75" s="6" t="s">
        <v>142</v>
      </c>
      <c r="D75" s="9" t="s">
        <v>143</v>
      </c>
    </row>
    <row r="76" spans="2:4" ht="15">
      <c r="B76">
        <v>74</v>
      </c>
      <c r="C76" s="6" t="s">
        <v>144</v>
      </c>
      <c r="D76" s="9" t="s">
        <v>145</v>
      </c>
    </row>
    <row r="77" spans="2:4" ht="15">
      <c r="B77">
        <v>75</v>
      </c>
      <c r="C77" s="6" t="s">
        <v>146</v>
      </c>
      <c r="D77" s="9" t="s">
        <v>147</v>
      </c>
    </row>
    <row r="78" spans="2:4" ht="15">
      <c r="B78">
        <v>76</v>
      </c>
      <c r="C78" s="6" t="s">
        <v>148</v>
      </c>
      <c r="D78" s="9" t="s">
        <v>149</v>
      </c>
    </row>
    <row r="79" spans="2:4" ht="15">
      <c r="B79">
        <v>77</v>
      </c>
      <c r="C79" s="6" t="s">
        <v>150</v>
      </c>
      <c r="D79" s="9" t="s">
        <v>151</v>
      </c>
    </row>
    <row r="80" spans="2:4" ht="15">
      <c r="B80">
        <v>78</v>
      </c>
      <c r="C80" s="6" t="s">
        <v>152</v>
      </c>
      <c r="D80" s="9" t="s">
        <v>153</v>
      </c>
    </row>
    <row r="81" spans="2:4" ht="15">
      <c r="B81">
        <v>79</v>
      </c>
      <c r="C81" s="6" t="s">
        <v>154</v>
      </c>
      <c r="D81" s="9" t="s">
        <v>155</v>
      </c>
    </row>
    <row r="82" spans="2:4" ht="15">
      <c r="B82">
        <v>80</v>
      </c>
      <c r="C82" s="6" t="s">
        <v>156</v>
      </c>
      <c r="D82" s="9" t="s">
        <v>156</v>
      </c>
    </row>
    <row r="83" spans="2:4" ht="15">
      <c r="B83">
        <v>81</v>
      </c>
      <c r="C83" s="6" t="s">
        <v>157</v>
      </c>
      <c r="D83" s="9" t="s">
        <v>158</v>
      </c>
    </row>
    <row r="84" spans="2:4" ht="14.25">
      <c r="B84">
        <v>82</v>
      </c>
      <c r="C84" t="s">
        <v>159</v>
      </c>
      <c r="D84" t="s">
        <v>160</v>
      </c>
    </row>
    <row r="85" spans="2:4" ht="14.25">
      <c r="B85">
        <v>83</v>
      </c>
      <c r="C85" t="s">
        <v>161</v>
      </c>
      <c r="D85" t="s">
        <v>162</v>
      </c>
    </row>
    <row r="86" spans="2:4" ht="15">
      <c r="B86">
        <v>84</v>
      </c>
      <c r="C86" s="6" t="s">
        <v>163</v>
      </c>
      <c r="D86" t="s">
        <v>164</v>
      </c>
    </row>
    <row r="87" spans="2:4" ht="14.25">
      <c r="B87">
        <v>85</v>
      </c>
      <c r="C87" t="s">
        <v>165</v>
      </c>
      <c r="D87" t="s">
        <v>166</v>
      </c>
    </row>
    <row r="88" spans="2:4" ht="14.25">
      <c r="B88">
        <v>86</v>
      </c>
      <c r="C88" t="s">
        <v>167</v>
      </c>
      <c r="D88" t="s">
        <v>168</v>
      </c>
    </row>
    <row r="89" spans="2:4" ht="14.25">
      <c r="B89">
        <v>87</v>
      </c>
      <c r="C89" t="s">
        <v>169</v>
      </c>
      <c r="D89" t="s">
        <v>170</v>
      </c>
    </row>
    <row r="90" spans="2:4" ht="14.25">
      <c r="B90">
        <v>88</v>
      </c>
      <c r="C90" t="s">
        <v>53</v>
      </c>
      <c r="D90" t="s">
        <v>54</v>
      </c>
    </row>
    <row r="91" spans="2:4" ht="14.25">
      <c r="B91">
        <v>89</v>
      </c>
      <c r="C91" s="10" t="s">
        <v>171</v>
      </c>
      <c r="D91" t="s">
        <v>172</v>
      </c>
    </row>
    <row r="92" spans="2:4" ht="14.25">
      <c r="B92">
        <v>90</v>
      </c>
      <c r="C92" t="s">
        <v>173</v>
      </c>
      <c r="D92" t="s">
        <v>173</v>
      </c>
    </row>
    <row r="93" spans="2:4" ht="14.25">
      <c r="B93">
        <v>91</v>
      </c>
      <c r="C93" t="s">
        <v>174</v>
      </c>
      <c r="D93" t="s">
        <v>175</v>
      </c>
    </row>
    <row r="94" spans="2:4" ht="14.25">
      <c r="B94">
        <v>92</v>
      </c>
      <c r="C94" t="s">
        <v>176</v>
      </c>
      <c r="D94" t="s">
        <v>177</v>
      </c>
    </row>
    <row r="95" spans="2:4" ht="14.25">
      <c r="B95">
        <v>93</v>
      </c>
      <c r="C95" t="s">
        <v>178</v>
      </c>
      <c r="D95" t="s">
        <v>179</v>
      </c>
    </row>
    <row r="96" spans="2:4" ht="14.25">
      <c r="B96">
        <v>94</v>
      </c>
      <c r="C96" t="s">
        <v>180</v>
      </c>
      <c r="D96" t="s">
        <v>181</v>
      </c>
    </row>
    <row r="97" spans="2:4" ht="14.25">
      <c r="B97">
        <v>95</v>
      </c>
      <c r="C97" t="s">
        <v>182</v>
      </c>
      <c r="D97" t="s">
        <v>183</v>
      </c>
    </row>
    <row r="98" spans="2:4" ht="14.25">
      <c r="B98">
        <v>96</v>
      </c>
      <c r="C98" s="11" t="s">
        <v>184</v>
      </c>
      <c r="D98" s="11" t="s">
        <v>185</v>
      </c>
    </row>
    <row r="99" spans="2:4" ht="14.25">
      <c r="B99">
        <v>97</v>
      </c>
      <c r="C99" s="11" t="s">
        <v>186</v>
      </c>
      <c r="D99" s="11" t="s">
        <v>187</v>
      </c>
    </row>
    <row r="100" spans="2:4" ht="14.25">
      <c r="B100">
        <v>98</v>
      </c>
      <c r="C100" s="11" t="s">
        <v>188</v>
      </c>
      <c r="D100" s="11" t="s">
        <v>189</v>
      </c>
    </row>
    <row r="101" spans="2:4" ht="14.25">
      <c r="B101">
        <v>99</v>
      </c>
      <c r="C101" s="11" t="s">
        <v>190</v>
      </c>
      <c r="D101" t="s">
        <v>191</v>
      </c>
    </row>
    <row r="102" spans="2:4" ht="14.25">
      <c r="B102">
        <v>100</v>
      </c>
      <c r="C102" s="11" t="s">
        <v>192</v>
      </c>
      <c r="D102" t="s">
        <v>193</v>
      </c>
    </row>
    <row r="103" spans="2:4" ht="14.25">
      <c r="B103">
        <v>101</v>
      </c>
      <c r="C103" t="s">
        <v>194</v>
      </c>
      <c r="D103" t="s">
        <v>195</v>
      </c>
    </row>
    <row r="104" spans="2:4" ht="15" customHeight="1">
      <c r="B104">
        <v>102</v>
      </c>
      <c r="C104" t="s">
        <v>196</v>
      </c>
      <c r="D104" t="s">
        <v>197</v>
      </c>
    </row>
    <row r="105" spans="2:4" ht="14.25">
      <c r="B105">
        <v>103</v>
      </c>
      <c r="C105" t="s">
        <v>198</v>
      </c>
      <c r="D105" t="s">
        <v>199</v>
      </c>
    </row>
    <row r="106" spans="2:4" ht="14.25">
      <c r="B106">
        <v>104</v>
      </c>
      <c r="C106" t="s">
        <v>200</v>
      </c>
      <c r="D106" t="s">
        <v>201</v>
      </c>
    </row>
    <row r="107" spans="2:4" ht="14.25">
      <c r="B107">
        <v>105</v>
      </c>
      <c r="C107" s="12" t="s">
        <v>202</v>
      </c>
      <c r="D107" t="s">
        <v>203</v>
      </c>
    </row>
    <row r="108" spans="2:4" ht="14.25">
      <c r="B108">
        <v>106</v>
      </c>
      <c r="C108" s="12" t="s">
        <v>204</v>
      </c>
      <c r="D108" t="s">
        <v>205</v>
      </c>
    </row>
    <row r="109" spans="2:4" ht="14.25">
      <c r="B109">
        <v>107</v>
      </c>
      <c r="C109" t="s">
        <v>206</v>
      </c>
      <c r="D109" t="s">
        <v>207</v>
      </c>
    </row>
    <row r="110" spans="2:4" ht="14.25">
      <c r="B110">
        <v>108</v>
      </c>
      <c r="C110" s="12" t="s">
        <v>208</v>
      </c>
      <c r="D110" t="s">
        <v>209</v>
      </c>
    </row>
    <row r="111" spans="2:4" ht="14.25">
      <c r="B111">
        <v>109</v>
      </c>
      <c r="C111" s="12" t="s">
        <v>210</v>
      </c>
      <c r="D111" t="s">
        <v>211</v>
      </c>
    </row>
    <row r="112" spans="2:4" ht="14.25">
      <c r="B112">
        <v>110</v>
      </c>
      <c r="C112" s="12" t="s">
        <v>212</v>
      </c>
      <c r="D112" t="s">
        <v>213</v>
      </c>
    </row>
    <row r="113" spans="2:4" ht="14.25">
      <c r="B113">
        <v>111</v>
      </c>
      <c r="C113" s="12" t="s">
        <v>214</v>
      </c>
      <c r="D113" t="s">
        <v>215</v>
      </c>
    </row>
    <row r="114" spans="2:4" ht="14.25">
      <c r="B114">
        <v>112</v>
      </c>
      <c r="C114" s="13" t="s">
        <v>216</v>
      </c>
      <c r="D114" t="s">
        <v>217</v>
      </c>
    </row>
    <row r="115" spans="2:4" ht="14.25">
      <c r="B115">
        <v>113</v>
      </c>
      <c r="C115" s="13" t="s">
        <v>55</v>
      </c>
      <c r="D115" t="s">
        <v>56</v>
      </c>
    </row>
    <row r="116" spans="2:4" ht="14.25">
      <c r="B116">
        <v>114</v>
      </c>
      <c r="C116" s="12" t="s">
        <v>218</v>
      </c>
      <c r="D116" t="s">
        <v>219</v>
      </c>
    </row>
    <row r="117" spans="2:4" ht="14.25">
      <c r="B117">
        <v>115</v>
      </c>
      <c r="C117" s="12" t="s">
        <v>220</v>
      </c>
      <c r="D117" t="s">
        <v>221</v>
      </c>
    </row>
    <row r="118" spans="2:4" ht="14.25">
      <c r="B118">
        <v>116</v>
      </c>
      <c r="C118" s="12" t="s">
        <v>222</v>
      </c>
      <c r="D118" t="s">
        <v>223</v>
      </c>
    </row>
    <row r="119" spans="2:4" ht="15">
      <c r="B119">
        <v>117</v>
      </c>
      <c r="C119" s="6"/>
      <c r="D119" s="7"/>
    </row>
    <row r="120" spans="2:4" ht="14.25">
      <c r="B120">
        <v>118</v>
      </c>
      <c r="C120" s="14" t="s">
        <v>224</v>
      </c>
      <c r="D120" t="s">
        <v>225</v>
      </c>
    </row>
    <row r="121" spans="2:3" ht="14.25">
      <c r="B121">
        <v>119</v>
      </c>
      <c r="C121" s="15" t="s">
        <v>226</v>
      </c>
    </row>
    <row r="122" spans="2:4" ht="16.5">
      <c r="B122">
        <v>120</v>
      </c>
      <c r="C122" s="16" t="s">
        <v>57</v>
      </c>
      <c r="D122" t="s">
        <v>58</v>
      </c>
    </row>
    <row r="123" spans="2:4" ht="14.25">
      <c r="B123">
        <v>121</v>
      </c>
      <c r="C123" t="s">
        <v>227</v>
      </c>
      <c r="D123" t="s">
        <v>228</v>
      </c>
    </row>
    <row r="124" spans="2:4" ht="14.25">
      <c r="B124">
        <v>122</v>
      </c>
      <c r="C124" t="s">
        <v>229</v>
      </c>
      <c r="D124" t="s">
        <v>228</v>
      </c>
    </row>
    <row r="125" spans="2:4" ht="14.25">
      <c r="B125">
        <v>123</v>
      </c>
      <c r="C125" t="s">
        <v>230</v>
      </c>
      <c r="D125" t="s">
        <v>231</v>
      </c>
    </row>
    <row r="126" spans="2:4" ht="14.25">
      <c r="B126">
        <v>124</v>
      </c>
      <c r="C126" t="s">
        <v>232</v>
      </c>
      <c r="D126" t="s">
        <v>233</v>
      </c>
    </row>
    <row r="127" spans="2:4" ht="14.25">
      <c r="B127">
        <v>125</v>
      </c>
      <c r="C127" t="s">
        <v>234</v>
      </c>
      <c r="D127" t="s">
        <v>235</v>
      </c>
    </row>
    <row r="128" spans="2:4" ht="14.25">
      <c r="B128">
        <v>126</v>
      </c>
      <c r="C128" t="s">
        <v>236</v>
      </c>
      <c r="D128" t="s">
        <v>236</v>
      </c>
    </row>
    <row r="129" spans="2:4" ht="14.25">
      <c r="B129">
        <v>127</v>
      </c>
      <c r="C129" t="s">
        <v>237</v>
      </c>
      <c r="D129" t="s">
        <v>237</v>
      </c>
    </row>
    <row r="130" spans="2:4" ht="14.25">
      <c r="B130">
        <v>128</v>
      </c>
      <c r="C130" t="s">
        <v>238</v>
      </c>
      <c r="D130" t="s">
        <v>238</v>
      </c>
    </row>
    <row r="131" spans="2:4" ht="14.25">
      <c r="B131">
        <v>129</v>
      </c>
      <c r="C131" t="s">
        <v>239</v>
      </c>
      <c r="D131" t="s">
        <v>239</v>
      </c>
    </row>
    <row r="132" spans="2:4" ht="14.25">
      <c r="B132">
        <v>130</v>
      </c>
      <c r="C132" t="s">
        <v>240</v>
      </c>
      <c r="D132" t="s">
        <v>240</v>
      </c>
    </row>
    <row r="133" spans="2:4" ht="14.25">
      <c r="B133">
        <v>131</v>
      </c>
      <c r="C133" s="17" t="s">
        <v>241</v>
      </c>
      <c r="D133" t="s">
        <v>242</v>
      </c>
    </row>
    <row r="134" spans="2:4" ht="14.25">
      <c r="B134">
        <v>132</v>
      </c>
      <c r="C134" s="17" t="s">
        <v>243</v>
      </c>
      <c r="D134" t="s">
        <v>244</v>
      </c>
    </row>
    <row r="135" spans="2:4" ht="14.25">
      <c r="B135">
        <v>133</v>
      </c>
      <c r="C135" s="17" t="s">
        <v>245</v>
      </c>
      <c r="D135" t="s">
        <v>246</v>
      </c>
    </row>
    <row r="136" spans="2:4" ht="14.25">
      <c r="B136">
        <v>134</v>
      </c>
      <c r="C136" s="17" t="s">
        <v>247</v>
      </c>
      <c r="D136" t="s">
        <v>248</v>
      </c>
    </row>
    <row r="137" spans="2:4" ht="14.25">
      <c r="B137">
        <v>135</v>
      </c>
      <c r="C137" s="17" t="s">
        <v>105</v>
      </c>
      <c r="D137" t="s">
        <v>106</v>
      </c>
    </row>
    <row r="138" spans="2:4" ht="14.25">
      <c r="B138">
        <v>136</v>
      </c>
      <c r="C138" s="17" t="s">
        <v>249</v>
      </c>
      <c r="D138" t="s">
        <v>250</v>
      </c>
    </row>
    <row r="139" spans="2:4" ht="14.25">
      <c r="B139">
        <v>137</v>
      </c>
      <c r="C139" s="17" t="s">
        <v>251</v>
      </c>
      <c r="D139" t="s">
        <v>252</v>
      </c>
    </row>
    <row r="140" spans="2:4" ht="14.25">
      <c r="B140">
        <v>138</v>
      </c>
      <c r="C140" s="17" t="s">
        <v>253</v>
      </c>
      <c r="D140" t="s">
        <v>254</v>
      </c>
    </row>
    <row r="141" spans="2:4" ht="14.25">
      <c r="B141">
        <v>139</v>
      </c>
      <c r="C141" s="17" t="s">
        <v>255</v>
      </c>
      <c r="D141" t="s">
        <v>256</v>
      </c>
    </row>
    <row r="142" spans="2:4" ht="14.25">
      <c r="B142">
        <v>140</v>
      </c>
      <c r="C142" s="17" t="s">
        <v>257</v>
      </c>
      <c r="D142" t="s">
        <v>258</v>
      </c>
    </row>
    <row r="143" spans="2:4" ht="14.25">
      <c r="B143">
        <v>141</v>
      </c>
      <c r="C143" s="17" t="s">
        <v>259</v>
      </c>
      <c r="D143" s="7" t="s">
        <v>260</v>
      </c>
    </row>
    <row r="144" spans="2:4" ht="14.25">
      <c r="B144">
        <v>142</v>
      </c>
      <c r="C144" s="7" t="s">
        <v>261</v>
      </c>
      <c r="D144" s="7" t="s">
        <v>262</v>
      </c>
    </row>
    <row r="145" spans="2:4" ht="14.25">
      <c r="B145">
        <v>143</v>
      </c>
      <c r="C145" s="7" t="s">
        <v>263</v>
      </c>
      <c r="D145" t="s">
        <v>264</v>
      </c>
    </row>
    <row r="146" spans="2:4" ht="14.25">
      <c r="B146">
        <v>144</v>
      </c>
      <c r="C146" s="17" t="s">
        <v>265</v>
      </c>
      <c r="D146" t="s">
        <v>266</v>
      </c>
    </row>
    <row r="147" spans="2:4" ht="14.25">
      <c r="B147">
        <v>145</v>
      </c>
      <c r="C147" s="17" t="s">
        <v>267</v>
      </c>
      <c r="D147" t="s">
        <v>268</v>
      </c>
    </row>
    <row r="148" spans="2:4" ht="14.25">
      <c r="B148">
        <v>146</v>
      </c>
      <c r="C148" s="18" t="s">
        <v>269</v>
      </c>
      <c r="D148" t="s">
        <v>270</v>
      </c>
    </row>
    <row r="149" spans="2:4" ht="14.25">
      <c r="B149">
        <v>147</v>
      </c>
      <c r="C149" s="7" t="s">
        <v>271</v>
      </c>
      <c r="D149" t="s">
        <v>96</v>
      </c>
    </row>
    <row r="150" spans="2:4" ht="14.25">
      <c r="B150">
        <v>148</v>
      </c>
      <c r="C150" s="7" t="s">
        <v>272</v>
      </c>
      <c r="D150" t="s">
        <v>273</v>
      </c>
    </row>
    <row r="151" spans="2:4" ht="14.25">
      <c r="B151">
        <v>149</v>
      </c>
      <c r="C151" s="7" t="s">
        <v>274</v>
      </c>
      <c r="D151" t="s">
        <v>275</v>
      </c>
    </row>
    <row r="152" spans="2:4" ht="14.25">
      <c r="B152">
        <v>150</v>
      </c>
      <c r="C152" s="18" t="s">
        <v>276</v>
      </c>
      <c r="D152" t="s">
        <v>277</v>
      </c>
    </row>
    <row r="153" spans="2:4" ht="14.25">
      <c r="B153">
        <v>151</v>
      </c>
      <c r="C153" s="19" t="s">
        <v>278</v>
      </c>
      <c r="D153" t="s">
        <v>279</v>
      </c>
    </row>
    <row r="154" spans="2:4" ht="14.25">
      <c r="B154">
        <v>152</v>
      </c>
      <c r="C154" s="7" t="s">
        <v>280</v>
      </c>
      <c r="D154" t="s">
        <v>281</v>
      </c>
    </row>
    <row r="155" spans="2:4" ht="14.25">
      <c r="B155">
        <v>153</v>
      </c>
      <c r="C155" s="7" t="s">
        <v>282</v>
      </c>
      <c r="D155" t="s">
        <v>283</v>
      </c>
    </row>
    <row r="156" spans="2:4" ht="14.25">
      <c r="B156">
        <v>154</v>
      </c>
      <c r="C156" s="7" t="s">
        <v>284</v>
      </c>
      <c r="D156" t="s">
        <v>285</v>
      </c>
    </row>
    <row r="157" spans="2:4" ht="14.25">
      <c r="B157">
        <v>155</v>
      </c>
      <c r="C157" s="7" t="s">
        <v>286</v>
      </c>
      <c r="D157" t="s">
        <v>287</v>
      </c>
    </row>
    <row r="158" spans="2:4" ht="14.25">
      <c r="B158">
        <v>156</v>
      </c>
      <c r="C158" s="7" t="s">
        <v>288</v>
      </c>
      <c r="D158" t="s">
        <v>289</v>
      </c>
    </row>
    <row r="159" spans="2:4" ht="14.25">
      <c r="B159">
        <v>157</v>
      </c>
      <c r="C159" s="7" t="s">
        <v>290</v>
      </c>
      <c r="D159" t="s">
        <v>291</v>
      </c>
    </row>
    <row r="160" spans="2:4" ht="14.25">
      <c r="B160">
        <v>158</v>
      </c>
      <c r="C160" s="7" t="s">
        <v>292</v>
      </c>
      <c r="D160" t="s">
        <v>293</v>
      </c>
    </row>
    <row r="161" spans="2:4" ht="14.25">
      <c r="B161">
        <v>159</v>
      </c>
      <c r="C161" s="20" t="s">
        <v>294</v>
      </c>
      <c r="D161" t="s">
        <v>295</v>
      </c>
    </row>
    <row r="162" spans="2:4" ht="14.25">
      <c r="B162">
        <v>160</v>
      </c>
      <c r="C162" s="20" t="s">
        <v>296</v>
      </c>
      <c r="D162" t="s">
        <v>297</v>
      </c>
    </row>
    <row r="163" spans="2:4" ht="14.25">
      <c r="B163">
        <v>161</v>
      </c>
      <c r="C163" s="7" t="s">
        <v>49</v>
      </c>
      <c r="D163" t="s">
        <v>50</v>
      </c>
    </row>
    <row r="164" spans="2:4" ht="14.25">
      <c r="B164">
        <v>162</v>
      </c>
      <c r="C164" s="7" t="s">
        <v>298</v>
      </c>
      <c r="D164" t="s">
        <v>299</v>
      </c>
    </row>
    <row r="165" spans="2:5" ht="15">
      <c r="B165">
        <v>163</v>
      </c>
      <c r="C165" s="7" t="s">
        <v>300</v>
      </c>
      <c r="D165" t="s">
        <v>301</v>
      </c>
      <c r="E165" s="21"/>
    </row>
    <row r="166" spans="2:4" ht="14.25">
      <c r="B166">
        <v>164</v>
      </c>
      <c r="C166" t="s">
        <v>302</v>
      </c>
      <c r="D166" t="s">
        <v>303</v>
      </c>
    </row>
    <row r="167" spans="2:4" ht="14.25">
      <c r="B167">
        <v>165</v>
      </c>
      <c r="C167" s="22" t="s">
        <v>304</v>
      </c>
      <c r="D167" t="s">
        <v>305</v>
      </c>
    </row>
    <row r="168" spans="2:4" ht="14.25">
      <c r="B168">
        <v>166</v>
      </c>
      <c r="C168" s="9" t="s">
        <v>298</v>
      </c>
      <c r="D168" t="s">
        <v>299</v>
      </c>
    </row>
    <row r="169" spans="2:4" ht="14.25">
      <c r="B169">
        <v>167</v>
      </c>
      <c r="C169" t="s">
        <v>176</v>
      </c>
      <c r="D169" t="s">
        <v>177</v>
      </c>
    </row>
    <row r="170" spans="2:4" ht="14.25">
      <c r="B170">
        <v>168</v>
      </c>
      <c r="C170" t="s">
        <v>178</v>
      </c>
      <c r="D170" t="s">
        <v>179</v>
      </c>
    </row>
    <row r="171" spans="2:4" ht="14.25">
      <c r="B171">
        <v>169</v>
      </c>
      <c r="C171" t="s">
        <v>180</v>
      </c>
      <c r="D171" t="s">
        <v>181</v>
      </c>
    </row>
    <row r="172" spans="2:4" ht="14.25">
      <c r="B172">
        <v>170</v>
      </c>
      <c r="C172" t="s">
        <v>182</v>
      </c>
      <c r="D172" t="s">
        <v>183</v>
      </c>
    </row>
    <row r="173" spans="2:4" ht="14.25">
      <c r="B173">
        <v>171</v>
      </c>
      <c r="C173" t="s">
        <v>306</v>
      </c>
      <c r="D173" t="s">
        <v>307</v>
      </c>
    </row>
    <row r="174" spans="2:4" ht="14.25">
      <c r="B174">
        <v>172</v>
      </c>
      <c r="C174" t="s">
        <v>163</v>
      </c>
      <c r="D174" t="s">
        <v>164</v>
      </c>
    </row>
    <row r="175" spans="2:4" ht="14.25">
      <c r="B175">
        <v>173</v>
      </c>
      <c r="C175" t="s">
        <v>308</v>
      </c>
      <c r="D175" s="23" t="s">
        <v>309</v>
      </c>
    </row>
    <row r="176" spans="2:4" ht="14.25">
      <c r="B176">
        <v>174</v>
      </c>
      <c r="C176" t="s">
        <v>310</v>
      </c>
      <c r="D176" s="23" t="s">
        <v>311</v>
      </c>
    </row>
    <row r="177" spans="2:4" ht="14.25">
      <c r="B177">
        <v>175</v>
      </c>
      <c r="C177" s="24" t="s">
        <v>18</v>
      </c>
      <c r="D177" t="s">
        <v>19</v>
      </c>
    </row>
    <row r="178" spans="2:4" ht="14.25">
      <c r="B178">
        <v>176</v>
      </c>
      <c r="C178" s="24" t="s">
        <v>312</v>
      </c>
      <c r="D178" s="25" t="s">
        <v>313</v>
      </c>
    </row>
    <row r="179" spans="2:4" ht="14.25">
      <c r="B179">
        <v>177</v>
      </c>
      <c r="C179" s="24" t="s">
        <v>314</v>
      </c>
      <c r="D179" t="s">
        <v>315</v>
      </c>
    </row>
    <row r="180" spans="2:4" ht="14.25">
      <c r="B180">
        <v>178</v>
      </c>
      <c r="C180" s="24" t="s">
        <v>316</v>
      </c>
      <c r="D180" t="s">
        <v>317</v>
      </c>
    </row>
    <row r="181" spans="2:4" ht="14.25">
      <c r="B181">
        <v>179</v>
      </c>
      <c r="C181" s="24" t="s">
        <v>318</v>
      </c>
      <c r="D181" t="s">
        <v>319</v>
      </c>
    </row>
    <row r="182" spans="2:4" ht="14.25">
      <c r="B182">
        <v>180</v>
      </c>
      <c r="C182" s="24" t="s">
        <v>320</v>
      </c>
      <c r="D182" t="s">
        <v>321</v>
      </c>
    </row>
    <row r="183" spans="2:4" ht="14.25">
      <c r="B183">
        <v>181</v>
      </c>
      <c r="C183" s="24" t="s">
        <v>29</v>
      </c>
      <c r="D183" t="s">
        <v>29</v>
      </c>
    </row>
    <row r="184" spans="2:4" ht="14.25">
      <c r="B184">
        <v>182</v>
      </c>
      <c r="C184" s="24" t="s">
        <v>31</v>
      </c>
      <c r="D184" t="s">
        <v>31</v>
      </c>
    </row>
    <row r="185" spans="2:4" ht="14.25">
      <c r="B185">
        <v>183</v>
      </c>
      <c r="C185" s="24" t="s">
        <v>32</v>
      </c>
      <c r="D185" t="s">
        <v>33</v>
      </c>
    </row>
    <row r="186" spans="2:4" ht="14.25">
      <c r="B186">
        <v>184</v>
      </c>
      <c r="C186" t="s">
        <v>322</v>
      </c>
      <c r="D186" t="s">
        <v>323</v>
      </c>
    </row>
    <row r="187" spans="2:4" ht="14.25">
      <c r="B187">
        <v>185</v>
      </c>
      <c r="C187" t="s">
        <v>324</v>
      </c>
      <c r="D187" t="s">
        <v>325</v>
      </c>
    </row>
    <row r="188" spans="2:4" ht="14.25">
      <c r="B188">
        <v>186</v>
      </c>
      <c r="C188" t="s">
        <v>326</v>
      </c>
      <c r="D188" t="s">
        <v>327</v>
      </c>
    </row>
    <row r="189" spans="2:4" ht="14.25">
      <c r="B189">
        <v>187</v>
      </c>
      <c r="C189" t="s">
        <v>328</v>
      </c>
      <c r="D189" t="s">
        <v>275</v>
      </c>
    </row>
    <row r="190" spans="2:3" ht="14.25">
      <c r="B190">
        <v>188</v>
      </c>
      <c r="C190" s="12" t="s">
        <v>329</v>
      </c>
    </row>
    <row r="191" spans="2:3" ht="14.25">
      <c r="B191">
        <v>189</v>
      </c>
      <c r="C191" s="12" t="s">
        <v>330</v>
      </c>
    </row>
    <row r="192" spans="2:3" ht="14.25">
      <c r="B192">
        <v>190</v>
      </c>
      <c r="C192" s="12" t="s">
        <v>331</v>
      </c>
    </row>
    <row r="193" spans="2:4" ht="14.25">
      <c r="B193">
        <v>191</v>
      </c>
      <c r="C193" s="12" t="s">
        <v>208</v>
      </c>
      <c r="D193" t="s">
        <v>209</v>
      </c>
    </row>
    <row r="194" spans="2:3" ht="14.25">
      <c r="B194">
        <v>192</v>
      </c>
      <c r="C194" s="12" t="s">
        <v>210</v>
      </c>
    </row>
    <row r="195" spans="2:3" ht="14.25">
      <c r="B195">
        <v>193</v>
      </c>
      <c r="C195" s="12" t="s">
        <v>214</v>
      </c>
    </row>
    <row r="196" spans="2:3" ht="14.25">
      <c r="B196">
        <v>194</v>
      </c>
      <c r="C196" s="13" t="s">
        <v>216</v>
      </c>
    </row>
    <row r="197" spans="2:3" ht="14.25">
      <c r="B197">
        <v>195</v>
      </c>
      <c r="C197" s="12" t="s">
        <v>332</v>
      </c>
    </row>
    <row r="198" spans="2:3" ht="14.25">
      <c r="B198">
        <v>196</v>
      </c>
      <c r="C198" s="12" t="s">
        <v>333</v>
      </c>
    </row>
    <row r="199" spans="2:3" ht="14.25">
      <c r="B199">
        <v>197</v>
      </c>
      <c r="C199" s="12" t="s">
        <v>212</v>
      </c>
    </row>
    <row r="200" spans="2:3" ht="14.25">
      <c r="B200">
        <v>198</v>
      </c>
      <c r="C200" s="12" t="s">
        <v>204</v>
      </c>
    </row>
    <row r="201" spans="2:3" ht="14.25">
      <c r="B201">
        <v>199</v>
      </c>
      <c r="C201" s="12" t="s">
        <v>334</v>
      </c>
    </row>
    <row r="202" spans="2:3" ht="14.25">
      <c r="B202">
        <v>200</v>
      </c>
      <c r="C202" s="12" t="s">
        <v>202</v>
      </c>
    </row>
    <row r="203" spans="2:3" ht="14.25">
      <c r="B203">
        <v>201</v>
      </c>
      <c r="C203" s="12" t="s">
        <v>335</v>
      </c>
    </row>
    <row r="204" spans="2:3" ht="14.25">
      <c r="B204">
        <v>202</v>
      </c>
      <c r="C204" s="13" t="s">
        <v>336</v>
      </c>
    </row>
    <row r="205" spans="2:4" ht="14.25">
      <c r="B205">
        <v>203</v>
      </c>
      <c r="C205" s="12" t="s">
        <v>337</v>
      </c>
      <c r="D205" t="s">
        <v>338</v>
      </c>
    </row>
    <row r="206" spans="2:4" ht="14.25">
      <c r="B206">
        <v>204</v>
      </c>
      <c r="C206" s="12" t="s">
        <v>339</v>
      </c>
      <c r="D206" t="s">
        <v>339</v>
      </c>
    </row>
    <row r="207" spans="2:4" ht="14.25">
      <c r="B207">
        <v>205</v>
      </c>
      <c r="C207" s="12" t="s">
        <v>340</v>
      </c>
      <c r="D207" s="12" t="s">
        <v>341</v>
      </c>
    </row>
    <row r="208" spans="2:4" ht="14.25">
      <c r="B208">
        <v>206</v>
      </c>
      <c r="C208" t="s">
        <v>342</v>
      </c>
      <c r="D208" t="s">
        <v>343</v>
      </c>
    </row>
    <row r="209" spans="2:4" ht="14.25">
      <c r="B209">
        <v>207</v>
      </c>
      <c r="C209" t="s">
        <v>344</v>
      </c>
      <c r="D209" t="s">
        <v>345</v>
      </c>
    </row>
    <row r="210" spans="2:4" ht="14.25">
      <c r="B210">
        <v>208</v>
      </c>
      <c r="C210" s="12" t="s">
        <v>346</v>
      </c>
      <c r="D210" t="s">
        <v>347</v>
      </c>
    </row>
    <row r="211" spans="2:4" ht="14.25">
      <c r="B211">
        <v>209</v>
      </c>
      <c r="C211" s="12" t="s">
        <v>202</v>
      </c>
      <c r="D211" t="s">
        <v>203</v>
      </c>
    </row>
    <row r="212" spans="2:4" ht="14.25">
      <c r="B212">
        <v>210</v>
      </c>
      <c r="C212" s="12" t="s">
        <v>348</v>
      </c>
      <c r="D212" t="s">
        <v>349</v>
      </c>
    </row>
    <row r="213" spans="2:4" ht="14.25">
      <c r="B213">
        <v>211</v>
      </c>
      <c r="C213" s="12" t="s">
        <v>350</v>
      </c>
      <c r="D213" t="s">
        <v>351</v>
      </c>
    </row>
    <row r="214" spans="2:4" ht="14.25">
      <c r="B214">
        <v>212</v>
      </c>
      <c r="C214" s="12" t="s">
        <v>352</v>
      </c>
      <c r="D214" t="s">
        <v>353</v>
      </c>
    </row>
    <row r="215" spans="2:4" ht="14.25">
      <c r="B215">
        <v>213</v>
      </c>
      <c r="C215" s="12" t="s">
        <v>354</v>
      </c>
      <c r="D215" t="s">
        <v>355</v>
      </c>
    </row>
    <row r="216" spans="2:4" ht="14.25">
      <c r="B216">
        <v>214</v>
      </c>
      <c r="C216" s="12" t="s">
        <v>208</v>
      </c>
      <c r="D216" t="s">
        <v>209</v>
      </c>
    </row>
    <row r="217" spans="2:4" ht="14.25">
      <c r="B217">
        <v>215</v>
      </c>
      <c r="C217" s="12" t="s">
        <v>214</v>
      </c>
      <c r="D217" t="s">
        <v>356</v>
      </c>
    </row>
    <row r="218" spans="2:4" ht="14.25">
      <c r="B218">
        <v>216</v>
      </c>
      <c r="C218" s="12" t="s">
        <v>335</v>
      </c>
      <c r="D218" t="s">
        <v>357</v>
      </c>
    </row>
    <row r="219" spans="2:4" ht="14.25">
      <c r="B219">
        <v>217</v>
      </c>
      <c r="C219" s="12" t="s">
        <v>358</v>
      </c>
      <c r="D219" t="s">
        <v>338</v>
      </c>
    </row>
    <row r="220" spans="2:8" ht="15" customHeight="1">
      <c r="B220">
        <v>218</v>
      </c>
      <c r="C220" s="12" t="s">
        <v>359</v>
      </c>
      <c r="D220" s="12" t="s">
        <v>360</v>
      </c>
      <c r="E220" s="12"/>
      <c r="F220" s="12"/>
      <c r="G220" s="12"/>
      <c r="H220" s="12"/>
    </row>
    <row r="221" spans="2:4" ht="15" customHeight="1">
      <c r="B221">
        <v>219</v>
      </c>
      <c r="C221" t="s">
        <v>361</v>
      </c>
      <c r="D221" t="s">
        <v>362</v>
      </c>
    </row>
    <row r="222" spans="2:4" ht="14.25">
      <c r="B222">
        <v>220</v>
      </c>
      <c r="C222" t="s">
        <v>363</v>
      </c>
      <c r="D222" t="s">
        <v>364</v>
      </c>
    </row>
    <row r="223" spans="2:4" ht="14.25">
      <c r="B223">
        <v>221</v>
      </c>
      <c r="C223" t="s">
        <v>365</v>
      </c>
      <c r="D223" t="s">
        <v>366</v>
      </c>
    </row>
    <row r="224" spans="2:4" ht="14.25">
      <c r="B224">
        <v>222</v>
      </c>
      <c r="C224" t="s">
        <v>367</v>
      </c>
      <c r="D224" t="s">
        <v>367</v>
      </c>
    </row>
    <row r="225" spans="2:4" ht="14.25">
      <c r="B225">
        <v>223</v>
      </c>
      <c r="C225" t="s">
        <v>368</v>
      </c>
      <c r="D225" t="s">
        <v>369</v>
      </c>
    </row>
    <row r="226" spans="2:4" ht="14.25">
      <c r="B226">
        <v>224</v>
      </c>
      <c r="C226" t="s">
        <v>370</v>
      </c>
      <c r="D226" t="s">
        <v>371</v>
      </c>
    </row>
    <row r="227" spans="2:4" ht="14.25">
      <c r="B227">
        <v>225</v>
      </c>
      <c r="C227" t="s">
        <v>372</v>
      </c>
      <c r="D227" t="s">
        <v>373</v>
      </c>
    </row>
    <row r="228" spans="2:4" ht="14.25">
      <c r="B228">
        <v>226</v>
      </c>
      <c r="C228" t="s">
        <v>374</v>
      </c>
      <c r="D228" t="s">
        <v>375</v>
      </c>
    </row>
    <row r="229" spans="2:4" ht="14.25">
      <c r="B229">
        <v>227</v>
      </c>
      <c r="C229" s="11" t="s">
        <v>192</v>
      </c>
      <c r="D229" t="s">
        <v>193</v>
      </c>
    </row>
    <row r="230" spans="2:4" ht="14.25">
      <c r="B230">
        <v>228</v>
      </c>
      <c r="C230" t="s">
        <v>376</v>
      </c>
      <c r="D230" t="s">
        <v>377</v>
      </c>
    </row>
    <row r="231" spans="2:4" ht="14.25">
      <c r="B231">
        <v>229</v>
      </c>
      <c r="C231" t="s">
        <v>378</v>
      </c>
      <c r="D231" t="s">
        <v>379</v>
      </c>
    </row>
    <row r="232" spans="2:4" ht="14.25">
      <c r="B232">
        <v>230</v>
      </c>
      <c r="C232" s="13" t="s">
        <v>7</v>
      </c>
      <c r="D232" t="s">
        <v>8</v>
      </c>
    </row>
    <row r="233" spans="2:4" ht="14.25">
      <c r="B233">
        <v>231</v>
      </c>
      <c r="C233" s="12" t="s">
        <v>380</v>
      </c>
      <c r="D233" t="s">
        <v>381</v>
      </c>
    </row>
    <row r="234" spans="2:4" ht="14.25">
      <c r="B234">
        <v>232</v>
      </c>
      <c r="C234" s="12" t="s">
        <v>16</v>
      </c>
      <c r="D234" t="s">
        <v>17</v>
      </c>
    </row>
    <row r="235" spans="2:4" ht="14.25">
      <c r="B235">
        <v>233</v>
      </c>
      <c r="C235" s="12" t="s">
        <v>382</v>
      </c>
      <c r="D235" t="s">
        <v>383</v>
      </c>
    </row>
    <row r="236" spans="2:4" ht="14.25">
      <c r="B236">
        <v>234</v>
      </c>
      <c r="C236" s="12" t="s">
        <v>384</v>
      </c>
      <c r="D236" t="s">
        <v>385</v>
      </c>
    </row>
    <row r="237" spans="2:4" ht="14.25">
      <c r="B237">
        <v>235</v>
      </c>
      <c r="C237" s="12" t="s">
        <v>22</v>
      </c>
      <c r="D237" t="s">
        <v>22</v>
      </c>
    </row>
    <row r="238" spans="2:4" ht="14.25">
      <c r="B238">
        <v>236</v>
      </c>
      <c r="C238" s="12" t="s">
        <v>386</v>
      </c>
      <c r="D238" t="s">
        <v>387</v>
      </c>
    </row>
    <row r="239" spans="2:4" ht="14.25">
      <c r="B239">
        <v>237</v>
      </c>
      <c r="C239" s="12" t="s">
        <v>24</v>
      </c>
      <c r="D239" t="s">
        <v>24</v>
      </c>
    </row>
    <row r="240" spans="2:4" ht="14.25">
      <c r="B240">
        <v>238</v>
      </c>
      <c r="C240" s="12" t="s">
        <v>388</v>
      </c>
      <c r="D240" t="s">
        <v>28</v>
      </c>
    </row>
    <row r="241" spans="2:4" ht="14.25">
      <c r="B241">
        <v>239</v>
      </c>
      <c r="C241" s="12" t="s">
        <v>389</v>
      </c>
      <c r="D241" t="s">
        <v>390</v>
      </c>
    </row>
    <row r="242" spans="2:4" ht="14.25">
      <c r="B242">
        <v>240</v>
      </c>
      <c r="C242" s="12" t="s">
        <v>391</v>
      </c>
      <c r="D242" t="s">
        <v>392</v>
      </c>
    </row>
    <row r="243" spans="2:4" ht="14.25">
      <c r="B243">
        <v>241</v>
      </c>
      <c r="C243" s="12" t="s">
        <v>393</v>
      </c>
      <c r="D243" t="s">
        <v>394</v>
      </c>
    </row>
    <row r="244" spans="2:4" ht="14.25">
      <c r="B244">
        <v>242</v>
      </c>
      <c r="C244" s="12" t="s">
        <v>395</v>
      </c>
      <c r="D244" t="s">
        <v>396</v>
      </c>
    </row>
    <row r="245" spans="2:4" ht="14.25">
      <c r="B245">
        <v>243</v>
      </c>
      <c r="C245" t="s">
        <v>397</v>
      </c>
      <c r="D245" t="s">
        <v>398</v>
      </c>
    </row>
    <row r="246" spans="2:4" ht="14.25">
      <c r="B246">
        <v>244</v>
      </c>
      <c r="C246" t="s">
        <v>399</v>
      </c>
      <c r="D246" t="s">
        <v>400</v>
      </c>
    </row>
    <row r="247" spans="2:4" ht="15">
      <c r="B247">
        <v>245</v>
      </c>
      <c r="C247" s="6" t="s">
        <v>401</v>
      </c>
      <c r="D247" s="6" t="s">
        <v>402</v>
      </c>
    </row>
    <row r="248" spans="2:4" ht="14.25">
      <c r="B248">
        <v>246</v>
      </c>
      <c r="C248" s="12" t="s">
        <v>403</v>
      </c>
      <c r="D248" t="s">
        <v>403</v>
      </c>
    </row>
    <row r="249" spans="2:4" ht="14.25">
      <c r="B249">
        <v>247</v>
      </c>
      <c r="C249" t="s">
        <v>404</v>
      </c>
      <c r="D249" t="s">
        <v>405</v>
      </c>
    </row>
    <row r="250" spans="2:4" ht="14.25">
      <c r="B250">
        <v>248</v>
      </c>
      <c r="C250" t="s">
        <v>406</v>
      </c>
      <c r="D250" t="s">
        <v>407</v>
      </c>
    </row>
    <row r="251" spans="2:4" ht="14.25">
      <c r="B251">
        <v>249</v>
      </c>
      <c r="C251" t="s">
        <v>408</v>
      </c>
      <c r="D251" t="s">
        <v>409</v>
      </c>
    </row>
    <row r="252" spans="2:4" ht="14.25">
      <c r="B252">
        <v>250</v>
      </c>
      <c r="C252" t="s">
        <v>410</v>
      </c>
      <c r="D252" t="s">
        <v>411</v>
      </c>
    </row>
    <row r="253" spans="2:4" ht="14.25">
      <c r="B253">
        <v>251</v>
      </c>
      <c r="C253" t="s">
        <v>412</v>
      </c>
      <c r="D253" t="s">
        <v>413</v>
      </c>
    </row>
    <row r="254" spans="2:4" ht="14.25">
      <c r="B254">
        <v>252</v>
      </c>
      <c r="C254" t="s">
        <v>414</v>
      </c>
      <c r="D254" t="s">
        <v>415</v>
      </c>
    </row>
    <row r="255" spans="2:4" ht="14.25">
      <c r="B255">
        <v>253</v>
      </c>
      <c r="C255" t="s">
        <v>416</v>
      </c>
      <c r="D255" t="s">
        <v>417</v>
      </c>
    </row>
    <row r="256" spans="2:4" ht="14.25">
      <c r="B256">
        <v>254</v>
      </c>
      <c r="C256" t="s">
        <v>418</v>
      </c>
      <c r="D256" t="s">
        <v>419</v>
      </c>
    </row>
    <row r="257" spans="2:4" ht="14.25">
      <c r="B257">
        <v>255</v>
      </c>
      <c r="C257" t="s">
        <v>420</v>
      </c>
      <c r="D257" t="s">
        <v>421</v>
      </c>
    </row>
    <row r="258" spans="2:4" ht="14.25">
      <c r="B258">
        <v>256</v>
      </c>
      <c r="C258" t="s">
        <v>422</v>
      </c>
      <c r="D258" t="s">
        <v>423</v>
      </c>
    </row>
    <row r="259" spans="2:4" ht="14.25">
      <c r="B259">
        <v>257</v>
      </c>
      <c r="C259" t="s">
        <v>424</v>
      </c>
      <c r="D259" t="s">
        <v>425</v>
      </c>
    </row>
    <row r="260" spans="2:4" ht="14.25">
      <c r="B260">
        <v>258</v>
      </c>
      <c r="C260" t="s">
        <v>426</v>
      </c>
      <c r="D260" t="s">
        <v>427</v>
      </c>
    </row>
    <row r="261" spans="2:4" ht="14.25">
      <c r="B261">
        <v>259</v>
      </c>
      <c r="C261" t="s">
        <v>428</v>
      </c>
      <c r="D261" t="s">
        <v>429</v>
      </c>
    </row>
    <row r="262" spans="2:4" ht="14.25">
      <c r="B262">
        <v>260</v>
      </c>
      <c r="C262" t="s">
        <v>430</v>
      </c>
      <c r="D262" t="s">
        <v>431</v>
      </c>
    </row>
    <row r="263" spans="2:4" ht="14.25">
      <c r="B263">
        <v>261</v>
      </c>
      <c r="C263" t="s">
        <v>432</v>
      </c>
      <c r="D263" t="s">
        <v>433</v>
      </c>
    </row>
    <row r="264" spans="2:4" ht="14.25">
      <c r="B264">
        <v>262</v>
      </c>
      <c r="C264" t="s">
        <v>434</v>
      </c>
      <c r="D264" t="s">
        <v>435</v>
      </c>
    </row>
    <row r="265" spans="2:4" ht="14.25">
      <c r="B265">
        <v>263</v>
      </c>
      <c r="C265" t="s">
        <v>436</v>
      </c>
      <c r="D265" t="s">
        <v>437</v>
      </c>
    </row>
    <row r="266" spans="2:4" ht="14.25">
      <c r="B266">
        <v>264</v>
      </c>
      <c r="C266" t="s">
        <v>438</v>
      </c>
      <c r="D266" t="s">
        <v>439</v>
      </c>
    </row>
    <row r="267" spans="2:4" ht="15" customHeight="1">
      <c r="B267">
        <v>265</v>
      </c>
      <c r="C267" t="s">
        <v>440</v>
      </c>
      <c r="D267" t="s">
        <v>441</v>
      </c>
    </row>
    <row r="268" spans="2:4" ht="14.25">
      <c r="B268">
        <v>266</v>
      </c>
      <c r="C268" t="s">
        <v>442</v>
      </c>
      <c r="D268" t="s">
        <v>443</v>
      </c>
    </row>
    <row r="269" spans="2:4" ht="14.25">
      <c r="B269">
        <v>267</v>
      </c>
      <c r="C269" t="s">
        <v>444</v>
      </c>
      <c r="D269" t="s">
        <v>445</v>
      </c>
    </row>
    <row r="270" spans="2:4" ht="14.25">
      <c r="B270">
        <v>268</v>
      </c>
      <c r="C270" t="s">
        <v>446</v>
      </c>
      <c r="D270" t="s">
        <v>447</v>
      </c>
    </row>
    <row r="271" spans="2:4" ht="14.25">
      <c r="B271">
        <v>269</v>
      </c>
      <c r="C271" t="s">
        <v>448</v>
      </c>
      <c r="D271" t="s">
        <v>449</v>
      </c>
    </row>
    <row r="272" spans="2:4" ht="14.25">
      <c r="B272">
        <v>270</v>
      </c>
      <c r="C272" t="s">
        <v>450</v>
      </c>
      <c r="D272" t="s">
        <v>451</v>
      </c>
    </row>
    <row r="273" spans="2:4" ht="14.25">
      <c r="B273">
        <v>271</v>
      </c>
      <c r="C273" t="s">
        <v>452</v>
      </c>
      <c r="D273" t="s">
        <v>453</v>
      </c>
    </row>
    <row r="274" spans="2:4" ht="14.25">
      <c r="B274">
        <v>272</v>
      </c>
      <c r="C274" t="s">
        <v>454</v>
      </c>
      <c r="D274" t="s">
        <v>455</v>
      </c>
    </row>
    <row r="275" spans="2:4" ht="14.25">
      <c r="B275">
        <v>273</v>
      </c>
      <c r="C275" s="26" t="s">
        <v>456</v>
      </c>
      <c r="D275" s="26" t="s">
        <v>457</v>
      </c>
    </row>
    <row r="276" spans="2:4" ht="15">
      <c r="B276">
        <v>274</v>
      </c>
      <c r="C276" s="27" t="s">
        <v>458</v>
      </c>
      <c r="D276" t="s">
        <v>459</v>
      </c>
    </row>
    <row r="277" spans="2:4" ht="14.25">
      <c r="B277">
        <v>275</v>
      </c>
      <c r="C277" s="27" t="s">
        <v>460</v>
      </c>
      <c r="D277" t="s">
        <v>461</v>
      </c>
    </row>
    <row r="278" spans="2:4" ht="14.25">
      <c r="B278">
        <v>276</v>
      </c>
      <c r="C278" s="27" t="s">
        <v>462</v>
      </c>
      <c r="D278" t="s">
        <v>463</v>
      </c>
    </row>
    <row r="279" spans="2:4" ht="14.25">
      <c r="B279">
        <v>277</v>
      </c>
      <c r="C279" s="27" t="s">
        <v>464</v>
      </c>
      <c r="D279" t="s">
        <v>465</v>
      </c>
    </row>
    <row r="280" spans="2:4" ht="14.25">
      <c r="B280">
        <v>278</v>
      </c>
      <c r="C280" s="27" t="s">
        <v>466</v>
      </c>
      <c r="D280" t="s">
        <v>467</v>
      </c>
    </row>
    <row r="281" spans="2:4" ht="14.25">
      <c r="B281">
        <v>279</v>
      </c>
      <c r="C281" s="27" t="s">
        <v>468</v>
      </c>
      <c r="D281" t="s">
        <v>469</v>
      </c>
    </row>
    <row r="282" spans="2:4" ht="15">
      <c r="B282">
        <v>280</v>
      </c>
      <c r="C282" s="6" t="s">
        <v>470</v>
      </c>
      <c r="D282" s="6" t="s">
        <v>470</v>
      </c>
    </row>
    <row r="283" spans="2:4" ht="14.25">
      <c r="B283">
        <v>281</v>
      </c>
      <c r="C283" s="27" t="s">
        <v>471</v>
      </c>
      <c r="D283" t="s">
        <v>472</v>
      </c>
    </row>
    <row r="284" spans="2:4" ht="15">
      <c r="B284">
        <v>282</v>
      </c>
      <c r="C284" s="6" t="s">
        <v>473</v>
      </c>
      <c r="D284" t="s">
        <v>474</v>
      </c>
    </row>
    <row r="285" spans="2:4" ht="15">
      <c r="B285">
        <v>283</v>
      </c>
      <c r="C285" s="6" t="s">
        <v>475</v>
      </c>
      <c r="D285" s="6" t="s">
        <v>476</v>
      </c>
    </row>
    <row r="286" spans="2:4" ht="15">
      <c r="B286">
        <v>284</v>
      </c>
      <c r="C286" s="6" t="s">
        <v>477</v>
      </c>
      <c r="D286" t="s">
        <v>478</v>
      </c>
    </row>
    <row r="287" spans="2:4" ht="15">
      <c r="B287">
        <v>285</v>
      </c>
      <c r="C287" s="6" t="s">
        <v>479</v>
      </c>
      <c r="D287" s="12" t="s">
        <v>480</v>
      </c>
    </row>
    <row r="288" spans="2:4" ht="15">
      <c r="B288">
        <v>286</v>
      </c>
      <c r="C288" s="6" t="s">
        <v>481</v>
      </c>
      <c r="D288" s="12" t="s">
        <v>482</v>
      </c>
    </row>
    <row r="289" spans="2:4" ht="15">
      <c r="B289">
        <v>287</v>
      </c>
      <c r="C289" s="6" t="s">
        <v>483</v>
      </c>
      <c r="D289" s="13" t="s">
        <v>484</v>
      </c>
    </row>
    <row r="290" spans="2:4" ht="15">
      <c r="B290">
        <v>288</v>
      </c>
      <c r="C290" s="6" t="s">
        <v>485</v>
      </c>
      <c r="D290" s="13" t="s">
        <v>486</v>
      </c>
    </row>
    <row r="291" spans="2:4" ht="15">
      <c r="B291">
        <v>289</v>
      </c>
      <c r="C291" s="6" t="s">
        <v>487</v>
      </c>
      <c r="D291" s="12" t="s">
        <v>488</v>
      </c>
    </row>
    <row r="292" spans="2:4" ht="15">
      <c r="B292">
        <v>290</v>
      </c>
      <c r="C292" s="6" t="s">
        <v>489</v>
      </c>
      <c r="D292" s="12" t="s">
        <v>490</v>
      </c>
    </row>
    <row r="293" spans="2:4" ht="15">
      <c r="B293">
        <v>291</v>
      </c>
      <c r="C293" s="6" t="s">
        <v>491</v>
      </c>
      <c r="D293" s="13" t="s">
        <v>492</v>
      </c>
    </row>
    <row r="294" spans="2:4" ht="15">
      <c r="B294">
        <v>292</v>
      </c>
      <c r="C294" s="6" t="s">
        <v>493</v>
      </c>
      <c r="D294" s="12" t="s">
        <v>494</v>
      </c>
    </row>
    <row r="295" spans="2:4" ht="15">
      <c r="B295">
        <v>293</v>
      </c>
      <c r="C295" s="6" t="s">
        <v>495</v>
      </c>
      <c r="D295" s="12" t="s">
        <v>496</v>
      </c>
    </row>
    <row r="296" spans="2:4" ht="15">
      <c r="B296">
        <v>294</v>
      </c>
      <c r="C296" s="6" t="s">
        <v>497</v>
      </c>
      <c r="D296" s="13" t="s">
        <v>498</v>
      </c>
    </row>
    <row r="297" spans="2:4" ht="15">
      <c r="B297">
        <v>295</v>
      </c>
      <c r="C297" s="6" t="s">
        <v>499</v>
      </c>
      <c r="D297" s="6" t="s">
        <v>500</v>
      </c>
    </row>
    <row r="298" spans="2:4" ht="14.25">
      <c r="B298">
        <v>296</v>
      </c>
      <c r="C298" s="12" t="s">
        <v>501</v>
      </c>
      <c r="D298" t="s">
        <v>502</v>
      </c>
    </row>
    <row r="299" spans="2:11" ht="14.25">
      <c r="B299">
        <v>297</v>
      </c>
      <c r="C299" t="s">
        <v>503</v>
      </c>
      <c r="D299" t="s">
        <v>504</v>
      </c>
      <c r="E299" s="28"/>
      <c r="F299" s="28"/>
      <c r="G299" s="28"/>
      <c r="H299" s="28"/>
      <c r="I299" s="28"/>
      <c r="J299" s="28"/>
      <c r="K299" s="28"/>
    </row>
    <row r="300" spans="2:4" ht="14.25">
      <c r="B300">
        <v>298</v>
      </c>
      <c r="C300" t="s">
        <v>505</v>
      </c>
      <c r="D300" t="s">
        <v>506</v>
      </c>
    </row>
    <row r="301" spans="2:4" ht="15">
      <c r="B301">
        <v>299</v>
      </c>
      <c r="C301" s="6" t="s">
        <v>507</v>
      </c>
      <c r="D301" t="s">
        <v>508</v>
      </c>
    </row>
    <row r="302" spans="2:4" ht="15">
      <c r="B302">
        <v>300</v>
      </c>
      <c r="C302" s="6" t="s">
        <v>509</v>
      </c>
      <c r="D302" s="6" t="s">
        <v>510</v>
      </c>
    </row>
    <row r="303" spans="2:4" ht="14.25">
      <c r="B303">
        <v>301</v>
      </c>
      <c r="C303" t="s">
        <v>511</v>
      </c>
      <c r="D303" t="s">
        <v>512</v>
      </c>
    </row>
    <row r="304" spans="2:4" ht="14.25">
      <c r="B304">
        <v>302</v>
      </c>
      <c r="C304" t="s">
        <v>513</v>
      </c>
      <c r="D304" t="s">
        <v>514</v>
      </c>
    </row>
    <row r="305" spans="2:4" ht="15">
      <c r="B305">
        <v>303</v>
      </c>
      <c r="C305" s="29" t="s">
        <v>515</v>
      </c>
      <c r="D305" s="29" t="s">
        <v>516</v>
      </c>
    </row>
    <row r="306" spans="2:4" ht="15">
      <c r="B306">
        <v>304</v>
      </c>
      <c r="C306" s="27" t="s">
        <v>517</v>
      </c>
      <c r="D306" t="s">
        <v>518</v>
      </c>
    </row>
    <row r="307" spans="2:4" ht="14.25">
      <c r="B307">
        <v>305</v>
      </c>
      <c r="C307" t="s">
        <v>519</v>
      </c>
      <c r="D307" t="s">
        <v>520</v>
      </c>
    </row>
    <row r="308" spans="2:4" ht="14.25">
      <c r="B308">
        <v>306</v>
      </c>
      <c r="C308" t="s">
        <v>521</v>
      </c>
      <c r="D308" t="s">
        <v>522</v>
      </c>
    </row>
    <row r="309" spans="2:4" ht="14.25">
      <c r="B309">
        <v>307</v>
      </c>
      <c r="C309" t="s">
        <v>523</v>
      </c>
      <c r="D309" t="s">
        <v>524</v>
      </c>
    </row>
    <row r="310" spans="2:4" ht="14.25">
      <c r="B310">
        <v>308</v>
      </c>
      <c r="C310" t="s">
        <v>525</v>
      </c>
      <c r="D310" t="s">
        <v>526</v>
      </c>
    </row>
    <row r="311" spans="2:4" ht="15">
      <c r="B311">
        <v>309</v>
      </c>
      <c r="C311" s="27" t="s">
        <v>527</v>
      </c>
      <c r="D311" t="s">
        <v>528</v>
      </c>
    </row>
    <row r="312" spans="2:4" ht="15">
      <c r="B312">
        <v>310</v>
      </c>
      <c r="C312" s="27" t="s">
        <v>529</v>
      </c>
      <c r="D312" t="s">
        <v>530</v>
      </c>
    </row>
    <row r="313" spans="2:4" ht="14.25">
      <c r="B313">
        <v>311</v>
      </c>
      <c r="C313" t="s">
        <v>531</v>
      </c>
      <c r="D313" t="s">
        <v>506</v>
      </c>
    </row>
    <row r="1000" ht="14.25">
      <c r="A1000" t="s">
        <v>532</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theme="8"/>
  </sheetPr>
  <dimension ref="A1:M45"/>
  <sheetViews>
    <sheetView showGridLines="0" zoomScale="90" zoomScaleNormal="90" zoomScalePageLayoutView="0" workbookViewId="0" topLeftCell="A1">
      <selection activeCell="J7" sqref="J7"/>
    </sheetView>
  </sheetViews>
  <sheetFormatPr defaultColWidth="11.421875" defaultRowHeight="15"/>
  <cols>
    <col min="1" max="1" width="78.140625" style="32" customWidth="1"/>
    <col min="2" max="9" width="9.8515625" style="32" customWidth="1"/>
    <col min="10" max="10" width="3.8515625" style="32" customWidth="1"/>
    <col min="11" max="16384" width="11.421875" style="32" customWidth="1"/>
  </cols>
  <sheetData>
    <row r="1" spans="1:9" ht="16.5">
      <c r="A1" s="68"/>
      <c r="B1" s="31"/>
      <c r="C1" s="31"/>
      <c r="D1" s="31"/>
      <c r="E1" s="31"/>
      <c r="F1" s="31"/>
      <c r="G1" s="31"/>
      <c r="H1" s="31"/>
      <c r="I1" s="31"/>
    </row>
    <row r="2" spans="1:9" ht="19.5">
      <c r="A2" s="33"/>
      <c r="B2" s="31"/>
      <c r="C2" s="31"/>
      <c r="D2" s="31"/>
      <c r="E2" s="31"/>
      <c r="F2" s="31"/>
      <c r="G2" s="31"/>
      <c r="H2" s="31"/>
      <c r="I2" s="31"/>
    </row>
    <row r="3" spans="1:9" ht="16.5">
      <c r="A3" s="105" t="s">
        <v>544</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10" ht="14.25">
      <c r="A7" s="39"/>
      <c r="B7" s="130" t="s">
        <v>553</v>
      </c>
      <c r="C7" s="130" t="s">
        <v>554</v>
      </c>
      <c r="D7" s="130" t="s">
        <v>555</v>
      </c>
      <c r="E7" s="107" t="s">
        <v>556</v>
      </c>
      <c r="F7" s="113" t="s">
        <v>553</v>
      </c>
      <c r="G7" s="130" t="s">
        <v>554</v>
      </c>
      <c r="H7" s="130" t="s">
        <v>555</v>
      </c>
      <c r="I7" s="130" t="s">
        <v>556</v>
      </c>
      <c r="J7" s="66"/>
    </row>
    <row r="8" spans="1:13" ht="14.25">
      <c r="A8" s="25" t="s">
        <v>63</v>
      </c>
      <c r="B8" s="108">
        <v>219.20199999999997</v>
      </c>
      <c r="C8" s="108">
        <v>203.419</v>
      </c>
      <c r="D8" s="108">
        <v>197.277</v>
      </c>
      <c r="E8" s="109">
        <v>187.60899999999995</v>
      </c>
      <c r="F8" s="114">
        <v>182.101</v>
      </c>
      <c r="G8" s="108">
        <v>177.758</v>
      </c>
      <c r="H8" s="108">
        <v>192.64100000000005</v>
      </c>
      <c r="I8" s="108">
        <v>208.13799999999998</v>
      </c>
      <c r="J8" s="69"/>
      <c r="K8" s="69"/>
      <c r="L8" s="69"/>
      <c r="M8" s="69"/>
    </row>
    <row r="9" spans="1:9" ht="14.25">
      <c r="A9" s="17" t="s">
        <v>65</v>
      </c>
      <c r="B9" s="110">
        <v>53.25286948</v>
      </c>
      <c r="C9" s="110">
        <v>45.76907599999999</v>
      </c>
      <c r="D9" s="110">
        <v>61.25642644999999</v>
      </c>
      <c r="E9" s="111">
        <v>57.49436593000001</v>
      </c>
      <c r="F9" s="115">
        <v>54.90512816999999</v>
      </c>
      <c r="G9" s="110">
        <v>59.07316048999999</v>
      </c>
      <c r="H9" s="110">
        <v>58.71583202000001</v>
      </c>
      <c r="I9" s="110">
        <v>58.1263661</v>
      </c>
    </row>
    <row r="10" spans="1:9" ht="14.25">
      <c r="A10" s="17" t="s">
        <v>67</v>
      </c>
      <c r="B10" s="110">
        <v>37.0917533</v>
      </c>
      <c r="C10" s="110">
        <v>35.56265369999999</v>
      </c>
      <c r="D10" s="110">
        <v>43.15786289000003</v>
      </c>
      <c r="E10" s="111">
        <v>43.211782320000005</v>
      </c>
      <c r="F10" s="115">
        <v>33.87019303999999</v>
      </c>
      <c r="G10" s="110">
        <v>55.55867029999999</v>
      </c>
      <c r="H10" s="110">
        <v>22.65121704000002</v>
      </c>
      <c r="I10" s="110">
        <v>29.103929020000006</v>
      </c>
    </row>
    <row r="11" spans="1:9" ht="14.25">
      <c r="A11" s="17" t="s">
        <v>69</v>
      </c>
      <c r="B11" s="110">
        <v>-6.353000000000001</v>
      </c>
      <c r="C11" s="110">
        <v>-8.053999999999998</v>
      </c>
      <c r="D11" s="110">
        <v>-6.8309999999999995</v>
      </c>
      <c r="E11" s="111">
        <v>-9.733999999999998</v>
      </c>
      <c r="F11" s="115">
        <v>-8.507</v>
      </c>
      <c r="G11" s="110">
        <v>-10.249</v>
      </c>
      <c r="H11" s="110">
        <v>-8.525999999999998</v>
      </c>
      <c r="I11" s="110">
        <v>-7.714000000000003</v>
      </c>
    </row>
    <row r="12" spans="1:9" ht="14.25">
      <c r="A12" s="25" t="s">
        <v>71</v>
      </c>
      <c r="B12" s="108">
        <v>303.19362277999994</v>
      </c>
      <c r="C12" s="108">
        <v>276.6967297</v>
      </c>
      <c r="D12" s="108">
        <v>294.86028934</v>
      </c>
      <c r="E12" s="109">
        <v>278.58114825</v>
      </c>
      <c r="F12" s="114">
        <v>262.36932120999995</v>
      </c>
      <c r="G12" s="108">
        <v>282.14083079</v>
      </c>
      <c r="H12" s="108">
        <v>265.48204906000007</v>
      </c>
      <c r="I12" s="108">
        <v>287.65429512</v>
      </c>
    </row>
    <row r="13" spans="1:9" ht="14.25">
      <c r="A13" s="17" t="s">
        <v>73</v>
      </c>
      <c r="B13" s="110">
        <v>-121.21930470999999</v>
      </c>
      <c r="C13" s="110">
        <v>-108.46930535999999</v>
      </c>
      <c r="D13" s="110">
        <v>-104.59673196</v>
      </c>
      <c r="E13" s="111">
        <v>-106.91898215</v>
      </c>
      <c r="F13" s="115">
        <v>-102.38831486000001</v>
      </c>
      <c r="G13" s="110">
        <v>-102.50110821999999</v>
      </c>
      <c r="H13" s="110">
        <v>-101.13769026</v>
      </c>
      <c r="I13" s="110">
        <v>-112.82812424999997</v>
      </c>
    </row>
    <row r="14" spans="1:9" ht="14.25">
      <c r="A14" s="17" t="s">
        <v>75</v>
      </c>
      <c r="B14" s="110">
        <v>-102.93130471</v>
      </c>
      <c r="C14" s="110">
        <v>-92.68130536</v>
      </c>
      <c r="D14" s="110">
        <v>-89.85673195999999</v>
      </c>
      <c r="E14" s="111">
        <v>-92.40498215</v>
      </c>
      <c r="F14" s="115">
        <v>-87.45931486</v>
      </c>
      <c r="G14" s="110">
        <v>-88.41310821999998</v>
      </c>
      <c r="H14" s="110">
        <v>-87.67369026</v>
      </c>
      <c r="I14" s="110">
        <v>-99.13412424999999</v>
      </c>
    </row>
    <row r="15" spans="1:9" ht="14.25">
      <c r="A15" s="43" t="s">
        <v>77</v>
      </c>
      <c r="B15" s="110">
        <v>-58.68299999999999</v>
      </c>
      <c r="C15" s="110">
        <v>-51.48700000000001</v>
      </c>
      <c r="D15" s="110">
        <v>-50.19099999999999</v>
      </c>
      <c r="E15" s="111">
        <v>-52.01820126000001</v>
      </c>
      <c r="F15" s="115">
        <v>-47.685</v>
      </c>
      <c r="G15" s="110">
        <v>-47.566</v>
      </c>
      <c r="H15" s="110">
        <v>-48.599000000000004</v>
      </c>
      <c r="I15" s="110">
        <v>-58.57062599999999</v>
      </c>
    </row>
    <row r="16" spans="1:9" ht="14.25">
      <c r="A16" s="43" t="s">
        <v>79</v>
      </c>
      <c r="B16" s="110">
        <v>-44.24830471000001</v>
      </c>
      <c r="C16" s="110">
        <v>-41.19430536</v>
      </c>
      <c r="D16" s="110">
        <v>-39.66573195999999</v>
      </c>
      <c r="E16" s="111">
        <v>-40.38678089</v>
      </c>
      <c r="F16" s="115">
        <v>-39.774314860000004</v>
      </c>
      <c r="G16" s="110">
        <v>-40.84710821999999</v>
      </c>
      <c r="H16" s="110">
        <v>-39.07469026000001</v>
      </c>
      <c r="I16" s="110">
        <v>-40.563498249999974</v>
      </c>
    </row>
    <row r="17" spans="1:9" ht="14.25">
      <c r="A17" s="17" t="s">
        <v>81</v>
      </c>
      <c r="B17" s="110">
        <v>-18.288</v>
      </c>
      <c r="C17" s="110">
        <v>-15.788000000000002</v>
      </c>
      <c r="D17" s="110">
        <v>-14.740000000000002</v>
      </c>
      <c r="E17" s="111">
        <v>-14.514</v>
      </c>
      <c r="F17" s="115">
        <v>-14.929</v>
      </c>
      <c r="G17" s="110">
        <v>-14.088</v>
      </c>
      <c r="H17" s="110">
        <v>-13.463999999999999</v>
      </c>
      <c r="I17" s="110">
        <v>-13.694000000000003</v>
      </c>
    </row>
    <row r="18" spans="1:9" ht="14.25">
      <c r="A18" s="25" t="s">
        <v>83</v>
      </c>
      <c r="B18" s="108">
        <v>181.97431806999995</v>
      </c>
      <c r="C18" s="108">
        <v>168.22742434</v>
      </c>
      <c r="D18" s="108">
        <v>190.26355738</v>
      </c>
      <c r="E18" s="109">
        <v>171.6621661</v>
      </c>
      <c r="F18" s="114">
        <v>159.98100635</v>
      </c>
      <c r="G18" s="108">
        <v>179.63972257</v>
      </c>
      <c r="H18" s="108">
        <v>164.34435880000007</v>
      </c>
      <c r="I18" s="108">
        <v>174.82617087</v>
      </c>
    </row>
    <row r="19" spans="1:9" ht="14.25">
      <c r="A19" s="17" t="s">
        <v>85</v>
      </c>
      <c r="B19" s="110">
        <v>-96.36200000000001</v>
      </c>
      <c r="C19" s="110">
        <v>-139.38000000000002</v>
      </c>
      <c r="D19" s="110">
        <v>-40.41399999999998</v>
      </c>
      <c r="E19" s="111">
        <v>-73.531</v>
      </c>
      <c r="F19" s="115">
        <v>-66.37799999999997</v>
      </c>
      <c r="G19" s="110">
        <v>-81.15900000000002</v>
      </c>
      <c r="H19" s="110">
        <v>-72.707</v>
      </c>
      <c r="I19" s="110">
        <v>-34.973</v>
      </c>
    </row>
    <row r="20" spans="1:9" ht="14.25">
      <c r="A20" s="17" t="s">
        <v>87</v>
      </c>
      <c r="B20" s="110">
        <v>-3.584</v>
      </c>
      <c r="C20" s="110">
        <v>-22.791</v>
      </c>
      <c r="D20" s="110">
        <v>-18.483999999999995</v>
      </c>
      <c r="E20" s="111">
        <v>3.048999999999999</v>
      </c>
      <c r="F20" s="115">
        <v>-6.544999999999999</v>
      </c>
      <c r="G20" s="110">
        <v>-12.276</v>
      </c>
      <c r="H20" s="110">
        <v>-14.729</v>
      </c>
      <c r="I20" s="110">
        <v>-9.948000000000008</v>
      </c>
    </row>
    <row r="21" spans="1:9" ht="14.25">
      <c r="A21" s="25" t="s">
        <v>89</v>
      </c>
      <c r="B21" s="108">
        <v>82.02831806999994</v>
      </c>
      <c r="C21" s="108">
        <v>6.056424339999975</v>
      </c>
      <c r="D21" s="108">
        <v>131.36555738000004</v>
      </c>
      <c r="E21" s="109">
        <v>101.1801661</v>
      </c>
      <c r="F21" s="114">
        <v>87.05800635000003</v>
      </c>
      <c r="G21" s="108">
        <v>86.20472256999999</v>
      </c>
      <c r="H21" s="108">
        <v>76.90835880000007</v>
      </c>
      <c r="I21" s="108">
        <v>129.90517086999998</v>
      </c>
    </row>
    <row r="22" spans="1:9" ht="14.25">
      <c r="A22" s="17" t="s">
        <v>91</v>
      </c>
      <c r="B22" s="110">
        <v>-18.244537</v>
      </c>
      <c r="C22" s="110">
        <v>-1.4598103700000014</v>
      </c>
      <c r="D22" s="110">
        <v>-38.97789232000001</v>
      </c>
      <c r="E22" s="111">
        <v>-30.49302392</v>
      </c>
      <c r="F22" s="115">
        <v>-26.959631619999996</v>
      </c>
      <c r="G22" s="110">
        <v>-29.65747307</v>
      </c>
      <c r="H22" s="110">
        <v>-25.6057893</v>
      </c>
      <c r="I22" s="110">
        <v>-36.37013999</v>
      </c>
    </row>
    <row r="23" spans="1:9" ht="14.25">
      <c r="A23" s="25" t="s">
        <v>93</v>
      </c>
      <c r="B23" s="108">
        <v>63.78378106999994</v>
      </c>
      <c r="C23" s="108">
        <v>4.596613969999973</v>
      </c>
      <c r="D23" s="108">
        <v>92.38766506000003</v>
      </c>
      <c r="E23" s="109">
        <v>70.68714218</v>
      </c>
      <c r="F23" s="114">
        <v>60.09837473000003</v>
      </c>
      <c r="G23" s="108">
        <v>56.547249499999985</v>
      </c>
      <c r="H23" s="108">
        <v>51.302569500000075</v>
      </c>
      <c r="I23" s="108">
        <v>93.53503087999998</v>
      </c>
    </row>
    <row r="24" spans="1:9" ht="14.25">
      <c r="A24" s="17" t="s">
        <v>95</v>
      </c>
      <c r="B24" s="110">
        <v>-35.001207810000004</v>
      </c>
      <c r="C24" s="110">
        <v>-3.0148977499999976</v>
      </c>
      <c r="D24" s="110">
        <v>-49.344258679999996</v>
      </c>
      <c r="E24" s="111">
        <v>-38.33356466999999</v>
      </c>
      <c r="F24" s="115">
        <v>-33.19100227</v>
      </c>
      <c r="G24" s="110">
        <v>-30.662351949999998</v>
      </c>
      <c r="H24" s="110">
        <v>-28.361814059999997</v>
      </c>
      <c r="I24" s="110">
        <v>-51.32902664000001</v>
      </c>
    </row>
    <row r="25" spans="1:9" ht="14.25">
      <c r="A25" s="19" t="s">
        <v>97</v>
      </c>
      <c r="B25" s="112">
        <v>28.782573259999936</v>
      </c>
      <c r="C25" s="112">
        <v>1.5817162199999757</v>
      </c>
      <c r="D25" s="112">
        <v>43.043406380000036</v>
      </c>
      <c r="E25" s="112">
        <v>32.35357751000001</v>
      </c>
      <c r="F25" s="112">
        <v>26.907372460000033</v>
      </c>
      <c r="G25" s="112">
        <v>25.884897549999987</v>
      </c>
      <c r="H25" s="112">
        <v>22.94075544000008</v>
      </c>
      <c r="I25" s="112">
        <v>42.20600423999997</v>
      </c>
    </row>
    <row r="26" spans="1:9" ht="14.25">
      <c r="A26" s="71"/>
      <c r="B26" s="60">
        <v>-3.907985046680551E-14</v>
      </c>
      <c r="C26" s="60">
        <v>1.9539925233402755E-14</v>
      </c>
      <c r="D26" s="60">
        <v>0</v>
      </c>
      <c r="E26" s="60">
        <v>0</v>
      </c>
      <c r="F26" s="60">
        <v>-3.552713678800501E-14</v>
      </c>
      <c r="G26" s="60">
        <v>0</v>
      </c>
      <c r="H26" s="60">
        <v>0</v>
      </c>
      <c r="I26" s="60">
        <v>0</v>
      </c>
    </row>
    <row r="27" spans="1:9" ht="14.25">
      <c r="A27" s="70"/>
      <c r="B27" s="25"/>
      <c r="C27" s="25"/>
      <c r="D27" s="25"/>
      <c r="E27" s="25"/>
      <c r="F27" s="25"/>
      <c r="G27" s="25"/>
      <c r="H27" s="25"/>
      <c r="I27" s="25"/>
    </row>
    <row r="28" spans="2:9" ht="14.25">
      <c r="B28" s="119"/>
      <c r="C28" s="119"/>
      <c r="D28" s="119"/>
      <c r="E28" s="119"/>
      <c r="F28" s="119"/>
      <c r="G28" s="119"/>
      <c r="H28" s="119"/>
      <c r="I28" s="119"/>
    </row>
    <row r="29" spans="2:9" ht="14.25">
      <c r="B29" s="119"/>
      <c r="C29" s="119"/>
      <c r="D29" s="119"/>
      <c r="E29" s="119"/>
      <c r="F29" s="119"/>
      <c r="G29" s="119"/>
      <c r="H29" s="119"/>
      <c r="I29" s="119"/>
    </row>
    <row r="30" spans="2:9" ht="14.25">
      <c r="B30" s="119"/>
      <c r="C30" s="119"/>
      <c r="D30" s="119"/>
      <c r="E30" s="119"/>
      <c r="F30" s="119"/>
      <c r="G30" s="119"/>
      <c r="H30" s="119"/>
      <c r="I30" s="119"/>
    </row>
    <row r="31" spans="2:9" ht="14.25">
      <c r="B31" s="119"/>
      <c r="C31" s="119"/>
      <c r="D31" s="119"/>
      <c r="E31" s="119"/>
      <c r="F31" s="119"/>
      <c r="G31" s="119"/>
      <c r="H31" s="119"/>
      <c r="I31" s="119"/>
    </row>
    <row r="32" spans="2:9" ht="14.25">
      <c r="B32" s="119"/>
      <c r="C32" s="119"/>
      <c r="D32" s="119"/>
      <c r="E32" s="119"/>
      <c r="F32" s="119"/>
      <c r="G32" s="119"/>
      <c r="H32" s="119"/>
      <c r="I32" s="119"/>
    </row>
    <row r="33" spans="2:9" ht="14.25">
      <c r="B33" s="119"/>
      <c r="C33" s="119"/>
      <c r="D33" s="119"/>
      <c r="E33" s="119"/>
      <c r="F33" s="119"/>
      <c r="G33" s="119"/>
      <c r="H33" s="119"/>
      <c r="I33" s="119"/>
    </row>
    <row r="34" spans="2:9" ht="14.25">
      <c r="B34" s="119"/>
      <c r="C34" s="119"/>
      <c r="D34" s="119"/>
      <c r="E34" s="119"/>
      <c r="F34" s="119"/>
      <c r="G34" s="119"/>
      <c r="H34" s="119"/>
      <c r="I34" s="119"/>
    </row>
    <row r="35" spans="2:9" ht="14.25">
      <c r="B35" s="119"/>
      <c r="C35" s="119"/>
      <c r="D35" s="119"/>
      <c r="E35" s="119"/>
      <c r="F35" s="119"/>
      <c r="G35" s="119"/>
      <c r="H35" s="119"/>
      <c r="I35" s="119"/>
    </row>
    <row r="36" spans="2:9" ht="14.25">
      <c r="B36" s="119"/>
      <c r="C36" s="119"/>
      <c r="D36" s="119"/>
      <c r="E36" s="119"/>
      <c r="F36" s="119"/>
      <c r="G36" s="119"/>
      <c r="H36" s="119"/>
      <c r="I36" s="119"/>
    </row>
    <row r="37" spans="2:9" ht="14.25">
      <c r="B37" s="119"/>
      <c r="C37" s="119"/>
      <c r="D37" s="119"/>
      <c r="E37" s="119"/>
      <c r="F37" s="119"/>
      <c r="G37" s="119"/>
      <c r="H37" s="119"/>
      <c r="I37" s="119"/>
    </row>
    <row r="38" spans="2:9" ht="14.25">
      <c r="B38" s="119"/>
      <c r="C38" s="119"/>
      <c r="D38" s="119"/>
      <c r="E38" s="119"/>
      <c r="F38" s="119"/>
      <c r="G38" s="119"/>
      <c r="H38" s="119"/>
      <c r="I38" s="119"/>
    </row>
    <row r="39" spans="2:9" ht="14.25">
      <c r="B39" s="119"/>
      <c r="C39" s="119"/>
      <c r="D39" s="119"/>
      <c r="E39" s="119"/>
      <c r="F39" s="119"/>
      <c r="G39" s="119"/>
      <c r="H39" s="119"/>
      <c r="I39" s="119"/>
    </row>
    <row r="40" spans="2:9" ht="14.25">
      <c r="B40" s="119"/>
      <c r="C40" s="119"/>
      <c r="D40" s="119"/>
      <c r="E40" s="119"/>
      <c r="F40" s="119"/>
      <c r="G40" s="119"/>
      <c r="H40" s="119"/>
      <c r="I40" s="119"/>
    </row>
    <row r="41" spans="2:9" ht="14.25">
      <c r="B41" s="119"/>
      <c r="C41" s="119"/>
      <c r="D41" s="119"/>
      <c r="E41" s="119"/>
      <c r="F41" s="119"/>
      <c r="G41" s="119"/>
      <c r="H41" s="119"/>
      <c r="I41" s="119"/>
    </row>
    <row r="42" spans="2:9" ht="14.25">
      <c r="B42" s="119"/>
      <c r="C42" s="119"/>
      <c r="D42" s="119"/>
      <c r="E42" s="119"/>
      <c r="F42" s="119"/>
      <c r="G42" s="119"/>
      <c r="H42" s="119"/>
      <c r="I42" s="119"/>
    </row>
    <row r="43" spans="2:9" ht="14.25">
      <c r="B43" s="119"/>
      <c r="C43" s="119"/>
      <c r="D43" s="119"/>
      <c r="E43" s="119"/>
      <c r="F43" s="119"/>
      <c r="G43" s="119"/>
      <c r="H43" s="119"/>
      <c r="I43" s="119"/>
    </row>
    <row r="44" spans="2:9" ht="14.25">
      <c r="B44" s="119"/>
      <c r="C44" s="119"/>
      <c r="D44" s="119"/>
      <c r="E44" s="119"/>
      <c r="F44" s="119"/>
      <c r="G44" s="119"/>
      <c r="H44" s="119"/>
      <c r="I44" s="119"/>
    </row>
    <row r="45" spans="2:9" ht="14.25">
      <c r="B45" s="119"/>
      <c r="C45" s="119"/>
      <c r="D45" s="119"/>
      <c r="E45" s="119"/>
      <c r="F45" s="119"/>
      <c r="G45" s="119"/>
      <c r="H45" s="119"/>
      <c r="I45" s="119"/>
    </row>
  </sheetData>
  <sheetProtection/>
  <mergeCells count="2">
    <mergeCell ref="B6:E6"/>
    <mergeCell ref="F6:I6"/>
  </mergeCells>
  <conditionalFormatting sqref="B26:I26">
    <cfRule type="cellIs" priority="4" dxfId="75" operator="notBetween">
      <formula>0.5</formula>
      <formula>-0.5</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8"/>
  </sheetPr>
  <dimension ref="A1:K343"/>
  <sheetViews>
    <sheetView showGridLines="0" zoomScale="90" zoomScaleNormal="90" zoomScalePageLayoutView="0" workbookViewId="0" topLeftCell="A1">
      <selection activeCell="J1" sqref="J1:K16384"/>
    </sheetView>
  </sheetViews>
  <sheetFormatPr defaultColWidth="11.421875" defaultRowHeight="15"/>
  <cols>
    <col min="1" max="1" width="79.421875" style="32" customWidth="1"/>
    <col min="2" max="9" width="9.8515625" style="32" customWidth="1"/>
    <col min="10" max="11" width="11.421875" style="66" customWidth="1"/>
    <col min="12" max="16384" width="11.421875" style="32" customWidth="1"/>
  </cols>
  <sheetData>
    <row r="1" spans="1:9" ht="16.5">
      <c r="A1" s="68"/>
      <c r="B1" s="31"/>
      <c r="C1" s="31"/>
      <c r="D1" s="31"/>
      <c r="E1" s="31"/>
      <c r="F1" s="31"/>
      <c r="G1" s="31"/>
      <c r="H1" s="31"/>
      <c r="I1" s="31"/>
    </row>
    <row r="2" spans="1:9" ht="19.5">
      <c r="A2" s="33"/>
      <c r="B2" s="31"/>
      <c r="C2" s="31"/>
      <c r="D2" s="31"/>
      <c r="E2" s="31"/>
      <c r="F2" s="31"/>
      <c r="G2" s="31"/>
      <c r="H2" s="31"/>
      <c r="I2" s="31"/>
    </row>
    <row r="3" spans="1:9" ht="16.5">
      <c r="A3" s="105" t="s">
        <v>545</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9" ht="14.25">
      <c r="A7" s="39"/>
      <c r="B7" s="130" t="s">
        <v>553</v>
      </c>
      <c r="C7" s="130" t="s">
        <v>554</v>
      </c>
      <c r="D7" s="130" t="s">
        <v>555</v>
      </c>
      <c r="E7" s="107" t="s">
        <v>556</v>
      </c>
      <c r="F7" s="113" t="s">
        <v>553</v>
      </c>
      <c r="G7" s="130" t="s">
        <v>554</v>
      </c>
      <c r="H7" s="130" t="s">
        <v>555</v>
      </c>
      <c r="I7" s="130" t="s">
        <v>556</v>
      </c>
    </row>
    <row r="8" spans="1:11" ht="14.25">
      <c r="A8" s="25" t="s">
        <v>63</v>
      </c>
      <c r="B8" s="108">
        <v>64.77329839000001</v>
      </c>
      <c r="C8" s="108">
        <v>81.47030847999999</v>
      </c>
      <c r="D8" s="108">
        <v>77.39471661</v>
      </c>
      <c r="E8" s="109">
        <v>71.51884369000001</v>
      </c>
      <c r="F8" s="114">
        <v>72.87947081</v>
      </c>
      <c r="G8" s="108">
        <v>68.00712837</v>
      </c>
      <c r="H8" s="108">
        <v>69.94423082</v>
      </c>
      <c r="I8" s="108">
        <v>72.05663713</v>
      </c>
      <c r="J8" s="131"/>
      <c r="K8" s="100"/>
    </row>
    <row r="9" spans="1:11" ht="14.25">
      <c r="A9" s="17" t="s">
        <v>65</v>
      </c>
      <c r="B9" s="110">
        <v>83.987373</v>
      </c>
      <c r="C9" s="110">
        <v>96.36058318000002</v>
      </c>
      <c r="D9" s="110">
        <v>83.74461528</v>
      </c>
      <c r="E9" s="111">
        <v>68.28474272</v>
      </c>
      <c r="F9" s="115">
        <v>71.18238968</v>
      </c>
      <c r="G9" s="110">
        <v>60.971991079999995</v>
      </c>
      <c r="H9" s="110">
        <v>52.03419697</v>
      </c>
      <c r="I9" s="110">
        <v>57.78572012000001</v>
      </c>
      <c r="K9" s="100"/>
    </row>
    <row r="10" spans="1:11" ht="14.25">
      <c r="A10" s="17" t="s">
        <v>67</v>
      </c>
      <c r="B10" s="110">
        <v>50.0506954</v>
      </c>
      <c r="C10" s="110">
        <v>48.98617376</v>
      </c>
      <c r="D10" s="110">
        <v>28.515017579999995</v>
      </c>
      <c r="E10" s="111">
        <v>37.699615619999996</v>
      </c>
      <c r="F10" s="115">
        <v>78.43823870000001</v>
      </c>
      <c r="G10" s="110">
        <v>54.411176080000004</v>
      </c>
      <c r="H10" s="110">
        <v>62.875532129999996</v>
      </c>
      <c r="I10" s="110">
        <v>40.01881293000001</v>
      </c>
      <c r="K10" s="100"/>
    </row>
    <row r="11" spans="1:11" ht="14.25">
      <c r="A11" s="17" t="s">
        <v>69</v>
      </c>
      <c r="B11" s="110">
        <v>12.05052473</v>
      </c>
      <c r="C11" s="110">
        <v>10.087501880000001</v>
      </c>
      <c r="D11" s="110">
        <v>11.783548949999997</v>
      </c>
      <c r="E11" s="111">
        <v>11.14637806</v>
      </c>
      <c r="F11" s="115">
        <v>8.416999220000001</v>
      </c>
      <c r="G11" s="110">
        <v>7.957013449999996</v>
      </c>
      <c r="H11" s="110">
        <v>-2.540170099999999</v>
      </c>
      <c r="I11" s="110">
        <v>1.7754720799999992</v>
      </c>
      <c r="K11" s="100"/>
    </row>
    <row r="12" spans="1:11" ht="14.25">
      <c r="A12" s="25" t="s">
        <v>71</v>
      </c>
      <c r="B12" s="108">
        <v>210.86189152000003</v>
      </c>
      <c r="C12" s="108">
        <v>236.9045673</v>
      </c>
      <c r="D12" s="108">
        <v>201.43789842</v>
      </c>
      <c r="E12" s="109">
        <v>188.64958009</v>
      </c>
      <c r="F12" s="114">
        <v>230.91709841000002</v>
      </c>
      <c r="G12" s="108">
        <v>191.34730898</v>
      </c>
      <c r="H12" s="108">
        <v>182.31378982</v>
      </c>
      <c r="I12" s="108">
        <v>171.63664226000003</v>
      </c>
      <c r="K12" s="100"/>
    </row>
    <row r="13" spans="1:11" ht="14.25">
      <c r="A13" s="17" t="s">
        <v>73</v>
      </c>
      <c r="B13" s="110">
        <v>-124.90248247</v>
      </c>
      <c r="C13" s="110">
        <v>-105.75712337</v>
      </c>
      <c r="D13" s="110">
        <v>-111.15839774999999</v>
      </c>
      <c r="E13" s="111">
        <v>-125.68559035000001</v>
      </c>
      <c r="F13" s="115">
        <v>-115.42439357999999</v>
      </c>
      <c r="G13" s="110">
        <v>-112.56418681000001</v>
      </c>
      <c r="H13" s="110">
        <v>-98.97590073</v>
      </c>
      <c r="I13" s="110">
        <v>-125.99120152999998</v>
      </c>
      <c r="K13" s="100"/>
    </row>
    <row r="14" spans="1:11" ht="14.25">
      <c r="A14" s="17" t="s">
        <v>75</v>
      </c>
      <c r="B14" s="110">
        <v>-119.60162772</v>
      </c>
      <c r="C14" s="110">
        <v>-100.51924861999998</v>
      </c>
      <c r="D14" s="110">
        <v>-106.20418699999999</v>
      </c>
      <c r="E14" s="111">
        <v>-120.90462824000002</v>
      </c>
      <c r="F14" s="115">
        <v>-110.62947158</v>
      </c>
      <c r="G14" s="110">
        <v>-107.66153381</v>
      </c>
      <c r="H14" s="110">
        <v>-93.16451364</v>
      </c>
      <c r="I14" s="110">
        <v>-121.28923561999999</v>
      </c>
      <c r="K14" s="100"/>
    </row>
    <row r="15" spans="1:11" ht="14.25">
      <c r="A15" s="43" t="s">
        <v>77</v>
      </c>
      <c r="B15" s="110">
        <v>-73.26202813999998</v>
      </c>
      <c r="C15" s="110">
        <v>-55.51775033</v>
      </c>
      <c r="D15" s="110">
        <v>-56.576993529999996</v>
      </c>
      <c r="E15" s="111">
        <v>-71.96828531</v>
      </c>
      <c r="F15" s="115">
        <v>-64.20751729</v>
      </c>
      <c r="G15" s="110">
        <v>-49.75614589</v>
      </c>
      <c r="H15" s="110">
        <v>-51.40792062</v>
      </c>
      <c r="I15" s="110">
        <v>-68.89956459</v>
      </c>
      <c r="K15" s="100"/>
    </row>
    <row r="16" spans="1:11" ht="14.25">
      <c r="A16" s="43" t="s">
        <v>79</v>
      </c>
      <c r="B16" s="110">
        <v>-46.33959958</v>
      </c>
      <c r="C16" s="110">
        <v>-45.00149829</v>
      </c>
      <c r="D16" s="110">
        <v>-49.627193469999995</v>
      </c>
      <c r="E16" s="111">
        <v>-48.93634293000001</v>
      </c>
      <c r="F16" s="115">
        <v>-46.42195429</v>
      </c>
      <c r="G16" s="110">
        <v>-57.90538792</v>
      </c>
      <c r="H16" s="110">
        <v>-41.756593020000004</v>
      </c>
      <c r="I16" s="110">
        <v>-52.38967103</v>
      </c>
      <c r="K16" s="100"/>
    </row>
    <row r="17" spans="1:11" ht="14.25">
      <c r="A17" s="17" t="s">
        <v>81</v>
      </c>
      <c r="B17" s="110">
        <v>-5.30085475</v>
      </c>
      <c r="C17" s="110">
        <v>-5.23787475</v>
      </c>
      <c r="D17" s="110">
        <v>-4.9542107500000006</v>
      </c>
      <c r="E17" s="111">
        <v>-4.78096211</v>
      </c>
      <c r="F17" s="115">
        <v>-4.794922000000001</v>
      </c>
      <c r="G17" s="110">
        <v>-4.902653</v>
      </c>
      <c r="H17" s="110">
        <v>-5.81138709</v>
      </c>
      <c r="I17" s="110">
        <v>-4.70196591</v>
      </c>
      <c r="K17" s="100"/>
    </row>
    <row r="18" spans="1:11" ht="14.25">
      <c r="A18" s="25" t="s">
        <v>83</v>
      </c>
      <c r="B18" s="108">
        <v>85.95940905000003</v>
      </c>
      <c r="C18" s="108">
        <v>131.14744393</v>
      </c>
      <c r="D18" s="108">
        <v>90.27950067000002</v>
      </c>
      <c r="E18" s="109">
        <v>62.96398973999999</v>
      </c>
      <c r="F18" s="114">
        <v>115.49270483000004</v>
      </c>
      <c r="G18" s="108">
        <v>78.78312217</v>
      </c>
      <c r="H18" s="108">
        <v>83.33788909</v>
      </c>
      <c r="I18" s="108">
        <v>45.64544073000005</v>
      </c>
      <c r="K18" s="100"/>
    </row>
    <row r="19" spans="1:11" ht="14.25">
      <c r="A19" s="17" t="s">
        <v>85</v>
      </c>
      <c r="B19" s="110">
        <v>-9.218631000000002</v>
      </c>
      <c r="C19" s="110">
        <v>-64.971683</v>
      </c>
      <c r="D19" s="110">
        <v>-25.491429</v>
      </c>
      <c r="E19" s="111">
        <v>15.172983450000004</v>
      </c>
      <c r="F19" s="115">
        <v>1.8090720000000005</v>
      </c>
      <c r="G19" s="110">
        <v>13.476409870000001</v>
      </c>
      <c r="H19" s="110">
        <v>4.39651757</v>
      </c>
      <c r="I19" s="110">
        <v>7.1554055399999985</v>
      </c>
      <c r="K19" s="100"/>
    </row>
    <row r="20" spans="1:11" ht="14.25">
      <c r="A20" s="17" t="s">
        <v>87</v>
      </c>
      <c r="B20" s="110">
        <v>11.102818999999998</v>
      </c>
      <c r="C20" s="110">
        <v>-17.023087</v>
      </c>
      <c r="D20" s="110">
        <v>-5.0408349999999995</v>
      </c>
      <c r="E20" s="111">
        <v>2.9473520000000013</v>
      </c>
      <c r="F20" s="115">
        <v>-12.414312000000002</v>
      </c>
      <c r="G20" s="110">
        <v>7.9530590000000005</v>
      </c>
      <c r="H20" s="110">
        <v>0.7069540000000012</v>
      </c>
      <c r="I20" s="110">
        <v>-0.11351500000000192</v>
      </c>
      <c r="K20" s="100"/>
    </row>
    <row r="21" spans="1:11" ht="14.25">
      <c r="A21" s="25" t="s">
        <v>89</v>
      </c>
      <c r="B21" s="108">
        <v>87.84359705000003</v>
      </c>
      <c r="C21" s="108">
        <v>49.152673930000006</v>
      </c>
      <c r="D21" s="108">
        <v>59.74723667000002</v>
      </c>
      <c r="E21" s="109">
        <v>81.08432518999999</v>
      </c>
      <c r="F21" s="114">
        <v>104.88746483000003</v>
      </c>
      <c r="G21" s="108">
        <v>100.21259103999999</v>
      </c>
      <c r="H21" s="108">
        <v>88.44136066</v>
      </c>
      <c r="I21" s="108">
        <v>52.687331270000044</v>
      </c>
      <c r="K21" s="100"/>
    </row>
    <row r="22" spans="1:11" ht="14.25">
      <c r="A22" s="17" t="s">
        <v>91</v>
      </c>
      <c r="B22" s="110">
        <v>-19.82525479</v>
      </c>
      <c r="C22" s="110">
        <v>-10.478702410000004</v>
      </c>
      <c r="D22" s="110">
        <v>-10.72859996</v>
      </c>
      <c r="E22" s="111">
        <v>-15.888380869999999</v>
      </c>
      <c r="F22" s="115">
        <v>-20.96748061</v>
      </c>
      <c r="G22" s="110">
        <v>-24.65321981</v>
      </c>
      <c r="H22" s="110">
        <v>-19.00595566</v>
      </c>
      <c r="I22" s="110">
        <v>-5.287822310000002</v>
      </c>
      <c r="K22" s="100"/>
    </row>
    <row r="23" spans="1:11" ht="14.25">
      <c r="A23" s="25" t="s">
        <v>93</v>
      </c>
      <c r="B23" s="108">
        <v>68.01834226000003</v>
      </c>
      <c r="C23" s="108">
        <v>38.67397152</v>
      </c>
      <c r="D23" s="108">
        <v>49.018636710000024</v>
      </c>
      <c r="E23" s="109">
        <v>65.19594432</v>
      </c>
      <c r="F23" s="114">
        <v>83.91998422000003</v>
      </c>
      <c r="G23" s="108">
        <v>75.55937123</v>
      </c>
      <c r="H23" s="108">
        <v>69.435405</v>
      </c>
      <c r="I23" s="108">
        <v>47.39950896000004</v>
      </c>
      <c r="K23" s="100"/>
    </row>
    <row r="24" spans="1:11" ht="14.25">
      <c r="A24" s="17" t="s">
        <v>95</v>
      </c>
      <c r="B24" s="110">
        <v>0</v>
      </c>
      <c r="C24" s="110">
        <v>0</v>
      </c>
      <c r="D24" s="110">
        <v>0</v>
      </c>
      <c r="E24" s="111">
        <v>0</v>
      </c>
      <c r="F24" s="115">
        <v>0</v>
      </c>
      <c r="G24" s="110">
        <v>0</v>
      </c>
      <c r="H24" s="110">
        <v>0</v>
      </c>
      <c r="I24" s="110">
        <v>0</v>
      </c>
      <c r="K24" s="100"/>
    </row>
    <row r="25" spans="1:11" ht="14.25">
      <c r="A25" s="19" t="s">
        <v>97</v>
      </c>
      <c r="B25" s="112">
        <v>68.01834226000003</v>
      </c>
      <c r="C25" s="112">
        <v>38.67397152</v>
      </c>
      <c r="D25" s="112">
        <v>49.018636710000024</v>
      </c>
      <c r="E25" s="112">
        <v>65.19594432</v>
      </c>
      <c r="F25" s="112">
        <v>83.91998422000003</v>
      </c>
      <c r="G25" s="112">
        <v>75.55937123</v>
      </c>
      <c r="H25" s="112">
        <v>69.435405</v>
      </c>
      <c r="I25" s="112">
        <v>47.39950896000004</v>
      </c>
      <c r="K25" s="100"/>
    </row>
    <row r="26" spans="1:9" ht="14.25">
      <c r="A26" s="71"/>
      <c r="B26" s="60">
        <v>0</v>
      </c>
      <c r="C26" s="60">
        <v>0</v>
      </c>
      <c r="D26" s="60">
        <v>0</v>
      </c>
      <c r="E26" s="60">
        <v>0</v>
      </c>
      <c r="F26" s="60">
        <v>0</v>
      </c>
      <c r="G26" s="60">
        <v>0</v>
      </c>
      <c r="H26" s="60">
        <v>0</v>
      </c>
      <c r="I26" s="60">
        <v>0</v>
      </c>
    </row>
    <row r="27" spans="1:9" ht="14.25">
      <c r="A27" s="25"/>
      <c r="B27" s="25"/>
      <c r="C27" s="25"/>
      <c r="D27" s="25"/>
      <c r="E27" s="25"/>
      <c r="F27" s="25"/>
      <c r="G27" s="25"/>
      <c r="H27" s="25"/>
      <c r="I27" s="25"/>
    </row>
    <row r="28" spans="2:9" ht="14.25">
      <c r="B28" s="25"/>
      <c r="C28" s="25"/>
      <c r="D28" s="25"/>
      <c r="E28" s="25"/>
      <c r="F28" s="25"/>
      <c r="G28" s="25"/>
      <c r="H28" s="25"/>
      <c r="I28" s="25"/>
    </row>
    <row r="29" spans="2:9" ht="14.25">
      <c r="B29" s="25"/>
      <c r="C29" s="25"/>
      <c r="D29" s="25"/>
      <c r="E29" s="25"/>
      <c r="F29" s="25"/>
      <c r="G29" s="25"/>
      <c r="H29" s="25"/>
      <c r="I29" s="25"/>
    </row>
    <row r="30" spans="2:9" ht="14.25">
      <c r="B30" s="25"/>
      <c r="C30" s="25"/>
      <c r="D30" s="25"/>
      <c r="E30" s="25"/>
      <c r="F30" s="25"/>
      <c r="G30" s="25"/>
      <c r="H30" s="25"/>
      <c r="I30" s="25"/>
    </row>
    <row r="31" spans="2:9" ht="14.25">
      <c r="B31" s="25"/>
      <c r="C31" s="25"/>
      <c r="D31" s="25"/>
      <c r="E31" s="25"/>
      <c r="F31" s="25"/>
      <c r="G31" s="25"/>
      <c r="H31" s="25"/>
      <c r="I31" s="25"/>
    </row>
    <row r="32" spans="2:9" ht="14.25">
      <c r="B32" s="25"/>
      <c r="C32" s="25"/>
      <c r="D32" s="25"/>
      <c r="E32" s="25"/>
      <c r="F32" s="25"/>
      <c r="G32" s="25"/>
      <c r="H32" s="25"/>
      <c r="I32" s="25"/>
    </row>
    <row r="33" spans="2:9" ht="14.25">
      <c r="B33" s="25"/>
      <c r="C33" s="25"/>
      <c r="D33" s="25"/>
      <c r="E33" s="25"/>
      <c r="F33" s="25"/>
      <c r="G33" s="25"/>
      <c r="H33" s="25"/>
      <c r="I33" s="25"/>
    </row>
    <row r="34" spans="2:9" ht="14.25">
      <c r="B34" s="25"/>
      <c r="C34" s="25"/>
      <c r="D34" s="25"/>
      <c r="E34" s="25"/>
      <c r="F34" s="25"/>
      <c r="G34" s="25"/>
      <c r="H34" s="25"/>
      <c r="I34" s="25"/>
    </row>
    <row r="35" spans="2:9" ht="14.25">
      <c r="B35" s="25"/>
      <c r="C35" s="25"/>
      <c r="D35" s="25"/>
      <c r="E35" s="25"/>
      <c r="F35" s="25"/>
      <c r="G35" s="25"/>
      <c r="H35" s="25"/>
      <c r="I35" s="25"/>
    </row>
    <row r="36" spans="2:9" ht="14.25">
      <c r="B36" s="25"/>
      <c r="C36" s="25"/>
      <c r="D36" s="25"/>
      <c r="E36" s="25"/>
      <c r="F36" s="25"/>
      <c r="G36" s="25"/>
      <c r="H36" s="25"/>
      <c r="I36" s="25"/>
    </row>
    <row r="37" spans="2:9" ht="14.25">
      <c r="B37" s="25"/>
      <c r="C37" s="25"/>
      <c r="D37" s="25"/>
      <c r="E37" s="25"/>
      <c r="F37" s="25"/>
      <c r="G37" s="25"/>
      <c r="H37" s="25"/>
      <c r="I37" s="25"/>
    </row>
    <row r="38" spans="2:9" ht="14.25">
      <c r="B38" s="25"/>
      <c r="C38" s="25"/>
      <c r="D38" s="25"/>
      <c r="E38" s="25"/>
      <c r="F38" s="25"/>
      <c r="G38" s="25"/>
      <c r="H38" s="25"/>
      <c r="I38" s="25"/>
    </row>
    <row r="39" spans="2:9" ht="14.25">
      <c r="B39" s="25"/>
      <c r="C39" s="25"/>
      <c r="D39" s="25"/>
      <c r="E39" s="25"/>
      <c r="F39" s="25"/>
      <c r="G39" s="25"/>
      <c r="H39" s="25"/>
      <c r="I39" s="25"/>
    </row>
    <row r="40" spans="2:9" ht="14.25">
      <c r="B40" s="25"/>
      <c r="C40" s="25"/>
      <c r="D40" s="25"/>
      <c r="E40" s="25"/>
      <c r="F40" s="25"/>
      <c r="G40" s="25"/>
      <c r="H40" s="25"/>
      <c r="I40" s="25"/>
    </row>
    <row r="41" spans="2:9" ht="14.25">
      <c r="B41" s="25"/>
      <c r="C41" s="25"/>
      <c r="D41" s="25"/>
      <c r="E41" s="25"/>
      <c r="F41" s="25"/>
      <c r="G41" s="25"/>
      <c r="H41" s="25"/>
      <c r="I41" s="25"/>
    </row>
    <row r="42" spans="2:9" ht="14.25">
      <c r="B42" s="25"/>
      <c r="C42" s="25"/>
      <c r="D42" s="25"/>
      <c r="E42" s="25"/>
      <c r="F42" s="25"/>
      <c r="G42" s="25"/>
      <c r="H42" s="25"/>
      <c r="I42" s="25"/>
    </row>
    <row r="43" spans="2:9" ht="14.25">
      <c r="B43" s="25"/>
      <c r="C43" s="25"/>
      <c r="D43" s="25"/>
      <c r="E43" s="25"/>
      <c r="F43" s="25"/>
      <c r="G43" s="25"/>
      <c r="H43" s="25"/>
      <c r="I43" s="25"/>
    </row>
    <row r="44" spans="2:9" ht="14.25">
      <c r="B44" s="25"/>
      <c r="C44" s="25"/>
      <c r="D44" s="25"/>
      <c r="E44" s="25"/>
      <c r="F44" s="25"/>
      <c r="G44" s="25"/>
      <c r="H44" s="25"/>
      <c r="I44" s="25"/>
    </row>
    <row r="343" ht="14.25">
      <c r="A343" s="32" t="s">
        <v>532</v>
      </c>
    </row>
  </sheetData>
  <sheetProtection/>
  <mergeCells count="2">
    <mergeCell ref="B6:E6"/>
    <mergeCell ref="F6:I6"/>
  </mergeCells>
  <conditionalFormatting sqref="C26:I26">
    <cfRule type="cellIs" priority="3" dxfId="75" operator="notBetween">
      <formula>0.5</formula>
      <formula>-0.5</formula>
    </cfRule>
  </conditionalFormatting>
  <conditionalFormatting sqref="B26">
    <cfRule type="cellIs" priority="1" dxfId="75" operator="notBetween">
      <formula>0.5</formula>
      <formula>-0.5</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8"/>
  </sheetPr>
  <dimension ref="A1:L127"/>
  <sheetViews>
    <sheetView showGridLines="0" zoomScale="90" zoomScaleNormal="90" zoomScalePageLayoutView="0" workbookViewId="0" topLeftCell="A1">
      <selection activeCell="J1" sqref="J1:J16384"/>
    </sheetView>
  </sheetViews>
  <sheetFormatPr defaultColWidth="11.421875" defaultRowHeight="15"/>
  <cols>
    <col min="1" max="1" width="76.8515625" style="32" customWidth="1"/>
    <col min="2" max="9" width="9.57421875" style="32" customWidth="1"/>
    <col min="10" max="10" width="11.421875" style="66" customWidth="1"/>
    <col min="11" max="16384" width="11.421875" style="32" customWidth="1"/>
  </cols>
  <sheetData>
    <row r="1" spans="1:9" ht="16.5">
      <c r="A1" s="68"/>
      <c r="B1" s="31"/>
      <c r="C1" s="31"/>
      <c r="D1" s="31"/>
      <c r="E1" s="31"/>
      <c r="F1" s="31"/>
      <c r="G1" s="31"/>
      <c r="H1" s="31"/>
      <c r="I1" s="31"/>
    </row>
    <row r="2" spans="1:9" ht="19.5">
      <c r="A2" s="33"/>
      <c r="B2" s="31"/>
      <c r="C2" s="31"/>
      <c r="D2" s="31"/>
      <c r="E2" s="31"/>
      <c r="F2" s="31"/>
      <c r="G2" s="31"/>
      <c r="H2" s="31"/>
      <c r="I2" s="31"/>
    </row>
    <row r="3" spans="1:9" ht="16.5">
      <c r="A3" s="105" t="s">
        <v>546</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9" ht="14.25">
      <c r="A7" s="39"/>
      <c r="B7" s="130" t="s">
        <v>553</v>
      </c>
      <c r="C7" s="130" t="s">
        <v>554</v>
      </c>
      <c r="D7" s="130" t="s">
        <v>555</v>
      </c>
      <c r="E7" s="107" t="s">
        <v>556</v>
      </c>
      <c r="F7" s="113" t="s">
        <v>553</v>
      </c>
      <c r="G7" s="130" t="s">
        <v>554</v>
      </c>
      <c r="H7" s="130" t="s">
        <v>555</v>
      </c>
      <c r="I7" s="130" t="s">
        <v>556</v>
      </c>
    </row>
    <row r="8" spans="1:12" ht="14.25">
      <c r="A8" s="25" t="s">
        <v>63</v>
      </c>
      <c r="B8" s="108">
        <v>-47.05506680000001</v>
      </c>
      <c r="C8" s="108">
        <v>-32.264343609999955</v>
      </c>
      <c r="D8" s="108">
        <v>-35.991181980000015</v>
      </c>
      <c r="E8" s="109">
        <v>-48.589240789999934</v>
      </c>
      <c r="F8" s="114">
        <v>-43.849128269999966</v>
      </c>
      <c r="G8" s="108">
        <v>-38.10366725000006</v>
      </c>
      <c r="H8" s="108">
        <v>-46.34874504000002</v>
      </c>
      <c r="I8" s="108">
        <v>-34.93019100999991</v>
      </c>
      <c r="J8" s="131"/>
      <c r="K8" s="52"/>
      <c r="L8" s="69"/>
    </row>
    <row r="9" spans="1:11" ht="14.25">
      <c r="A9" s="17" t="s">
        <v>65</v>
      </c>
      <c r="B9" s="110">
        <v>-8.573050729999999</v>
      </c>
      <c r="C9" s="110">
        <v>-29.272522459999998</v>
      </c>
      <c r="D9" s="110">
        <v>-15.310159790000004</v>
      </c>
      <c r="E9" s="111">
        <v>-12.417189979999996</v>
      </c>
      <c r="F9" s="115">
        <v>-2.8977995999999986</v>
      </c>
      <c r="G9" s="110">
        <v>-19.979545090000002</v>
      </c>
      <c r="H9" s="110">
        <v>-6.33287841999999</v>
      </c>
      <c r="I9" s="110">
        <v>-6.527499109999997</v>
      </c>
      <c r="K9" s="52"/>
    </row>
    <row r="10" spans="1:11" ht="14.25">
      <c r="A10" s="17" t="s">
        <v>67</v>
      </c>
      <c r="B10" s="110">
        <v>208.42607193000003</v>
      </c>
      <c r="C10" s="110">
        <v>6.726411070000019</v>
      </c>
      <c r="D10" s="110">
        <v>0.739027540000027</v>
      </c>
      <c r="E10" s="111">
        <v>-71.59923100000002</v>
      </c>
      <c r="F10" s="115">
        <v>46.397079110000014</v>
      </c>
      <c r="G10" s="110">
        <v>121.14912621</v>
      </c>
      <c r="H10" s="110">
        <v>100.69057498999999</v>
      </c>
      <c r="I10" s="110">
        <v>-2.4766653099999587</v>
      </c>
      <c r="K10" s="52"/>
    </row>
    <row r="11" spans="1:11" ht="14.25">
      <c r="A11" s="17" t="s">
        <v>69</v>
      </c>
      <c r="B11" s="110">
        <v>-25.304007720000026</v>
      </c>
      <c r="C11" s="110">
        <v>33.239516950000116</v>
      </c>
      <c r="D11" s="110">
        <v>-22.827044260000047</v>
      </c>
      <c r="E11" s="111">
        <v>37.18196063000016</v>
      </c>
      <c r="F11" s="115">
        <v>-17.859285009999983</v>
      </c>
      <c r="G11" s="110">
        <v>101.63862162000012</v>
      </c>
      <c r="H11" s="110">
        <v>11.070859999999932</v>
      </c>
      <c r="I11" s="110">
        <v>50.846825519999875</v>
      </c>
      <c r="K11" s="52"/>
    </row>
    <row r="12" spans="1:11" ht="14.25">
      <c r="A12" s="25" t="s">
        <v>71</v>
      </c>
      <c r="B12" s="108">
        <v>127.49394668000001</v>
      </c>
      <c r="C12" s="108">
        <v>-21.57093804999981</v>
      </c>
      <c r="D12" s="108">
        <v>-73.38935849000006</v>
      </c>
      <c r="E12" s="109">
        <v>-95.42370113999976</v>
      </c>
      <c r="F12" s="114">
        <v>-18.209133769999934</v>
      </c>
      <c r="G12" s="108">
        <v>164.70453549000007</v>
      </c>
      <c r="H12" s="108">
        <v>59.0798115299999</v>
      </c>
      <c r="I12" s="108">
        <v>6.9124700900000065</v>
      </c>
      <c r="K12" s="52"/>
    </row>
    <row r="13" spans="1:11" ht="14.25">
      <c r="A13" s="17" t="s">
        <v>73</v>
      </c>
      <c r="B13" s="110">
        <v>-199.32764939999998</v>
      </c>
      <c r="C13" s="110">
        <v>-190.57304153999996</v>
      </c>
      <c r="D13" s="110">
        <v>-193.68973157</v>
      </c>
      <c r="E13" s="111">
        <v>-205.69685044999994</v>
      </c>
      <c r="F13" s="115">
        <v>-196.92836422999997</v>
      </c>
      <c r="G13" s="110">
        <v>-196.09666983000002</v>
      </c>
      <c r="H13" s="110">
        <v>-210.61973276</v>
      </c>
      <c r="I13" s="110">
        <v>-215.89108917</v>
      </c>
      <c r="K13" s="52"/>
    </row>
    <row r="14" spans="1:11" ht="14.25">
      <c r="A14" s="17" t="s">
        <v>75</v>
      </c>
      <c r="B14" s="110">
        <v>-151.74490564</v>
      </c>
      <c r="C14" s="110">
        <v>-142.44749578</v>
      </c>
      <c r="D14" s="110">
        <v>-145.01187079000002</v>
      </c>
      <c r="E14" s="111">
        <v>-156.54480910999996</v>
      </c>
      <c r="F14" s="115">
        <v>-149.86429087</v>
      </c>
      <c r="G14" s="110">
        <v>-148.47024847000006</v>
      </c>
      <c r="H14" s="110">
        <v>-161.37574641999998</v>
      </c>
      <c r="I14" s="110">
        <v>-166.27172371999995</v>
      </c>
      <c r="K14" s="52"/>
    </row>
    <row r="15" spans="1:11" ht="14.25">
      <c r="A15" s="43" t="s">
        <v>77</v>
      </c>
      <c r="B15" s="110">
        <v>-116.80718312000002</v>
      </c>
      <c r="C15" s="110">
        <v>-115.15472833000001</v>
      </c>
      <c r="D15" s="110">
        <v>-125.39259477999998</v>
      </c>
      <c r="E15" s="111">
        <v>-135.6019537200001</v>
      </c>
      <c r="F15" s="115">
        <v>-129.45738859</v>
      </c>
      <c r="G15" s="110">
        <v>-138.08783414000004</v>
      </c>
      <c r="H15" s="110">
        <v>-141.70301090999996</v>
      </c>
      <c r="I15" s="110">
        <v>-148.6748127</v>
      </c>
      <c r="K15" s="52"/>
    </row>
    <row r="16" spans="1:11" ht="14.25">
      <c r="A16" s="43" t="s">
        <v>79</v>
      </c>
      <c r="B16" s="110">
        <v>-34.93772252</v>
      </c>
      <c r="C16" s="110">
        <v>-27.29276744999998</v>
      </c>
      <c r="D16" s="110">
        <v>-19.61927601000002</v>
      </c>
      <c r="E16" s="111">
        <v>-20.942855389999966</v>
      </c>
      <c r="F16" s="115">
        <v>-20.406902279999976</v>
      </c>
      <c r="G16" s="110">
        <v>-10.382414330000042</v>
      </c>
      <c r="H16" s="110">
        <v>-19.672735510000006</v>
      </c>
      <c r="I16" s="110">
        <v>-17.59691101999998</v>
      </c>
      <c r="K16" s="52"/>
    </row>
    <row r="17" spans="1:11" ht="14.25">
      <c r="A17" s="17" t="s">
        <v>81</v>
      </c>
      <c r="B17" s="110">
        <v>-47.58274375999999</v>
      </c>
      <c r="C17" s="110">
        <v>-48.12554576000001</v>
      </c>
      <c r="D17" s="110">
        <v>-48.677860779999996</v>
      </c>
      <c r="E17" s="111">
        <v>-49.152041340000004</v>
      </c>
      <c r="F17" s="115">
        <v>-47.064073359999995</v>
      </c>
      <c r="G17" s="110">
        <v>-47.62642136</v>
      </c>
      <c r="H17" s="110">
        <v>-49.24398634</v>
      </c>
      <c r="I17" s="110">
        <v>-49.619365450000004</v>
      </c>
      <c r="K17" s="52"/>
    </row>
    <row r="18" spans="1:11" ht="14.25">
      <c r="A18" s="25" t="s">
        <v>83</v>
      </c>
      <c r="B18" s="108">
        <v>-71.83370271999998</v>
      </c>
      <c r="C18" s="108">
        <v>-212.1439795899998</v>
      </c>
      <c r="D18" s="108">
        <v>-267.07909006000006</v>
      </c>
      <c r="E18" s="109">
        <v>-301.1205515899997</v>
      </c>
      <c r="F18" s="114">
        <v>-215.1374979999999</v>
      </c>
      <c r="G18" s="108">
        <v>-31.392134339999956</v>
      </c>
      <c r="H18" s="108">
        <v>-151.53992123000012</v>
      </c>
      <c r="I18" s="108">
        <v>-208.97861908</v>
      </c>
      <c r="K18" s="52"/>
    </row>
    <row r="19" spans="1:11" ht="14.25">
      <c r="A19" s="17" t="s">
        <v>85</v>
      </c>
      <c r="B19" s="110">
        <v>-0.025175079999996595</v>
      </c>
      <c r="C19" s="110">
        <v>0.44119342000000356</v>
      </c>
      <c r="D19" s="110">
        <v>-0.0011686399999722799</v>
      </c>
      <c r="E19" s="111">
        <v>4.054891260000001</v>
      </c>
      <c r="F19" s="115">
        <v>-0.000503710000000426</v>
      </c>
      <c r="G19" s="110">
        <v>0.21530096999999151</v>
      </c>
      <c r="H19" s="110">
        <v>-1.9158636999999998</v>
      </c>
      <c r="I19" s="110">
        <v>0.08115558999999997</v>
      </c>
      <c r="K19" s="52"/>
    </row>
    <row r="20" spans="1:11" ht="14.25">
      <c r="A20" s="17" t="s">
        <v>87</v>
      </c>
      <c r="B20" s="110">
        <v>-24.602517879999915</v>
      </c>
      <c r="C20" s="110">
        <v>-84.41909953000001</v>
      </c>
      <c r="D20" s="110">
        <v>-122.92274500999997</v>
      </c>
      <c r="E20" s="111">
        <v>-56.995542610000115</v>
      </c>
      <c r="F20" s="115">
        <v>8.925271209999982</v>
      </c>
      <c r="G20" s="110">
        <v>-27.99695481000005</v>
      </c>
      <c r="H20" s="110">
        <v>5.617522000000079</v>
      </c>
      <c r="I20" s="110">
        <v>45.00950525999991</v>
      </c>
      <c r="K20" s="52"/>
    </row>
    <row r="21" spans="1:11" ht="14.25">
      <c r="A21" s="25" t="s">
        <v>89</v>
      </c>
      <c r="B21" s="108">
        <v>-96.46139567999988</v>
      </c>
      <c r="C21" s="108">
        <v>-296.1218856999998</v>
      </c>
      <c r="D21" s="108">
        <v>-390.00300371</v>
      </c>
      <c r="E21" s="109">
        <v>-354.0612029399998</v>
      </c>
      <c r="F21" s="114">
        <v>-206.21273049999994</v>
      </c>
      <c r="G21" s="108">
        <v>-59.17378818000002</v>
      </c>
      <c r="H21" s="108">
        <v>-147.83826293000004</v>
      </c>
      <c r="I21" s="108">
        <v>-163.88795823000007</v>
      </c>
      <c r="K21" s="52"/>
    </row>
    <row r="22" spans="1:11" ht="14.25">
      <c r="A22" s="17" t="s">
        <v>91</v>
      </c>
      <c r="B22" s="110">
        <v>27.429930070000005</v>
      </c>
      <c r="C22" s="110">
        <v>31.815038380000036</v>
      </c>
      <c r="D22" s="110">
        <v>103.37075947999999</v>
      </c>
      <c r="E22" s="111">
        <v>91.29522567999997</v>
      </c>
      <c r="F22" s="115">
        <v>6.297582719999999</v>
      </c>
      <c r="G22" s="110">
        <v>-6.616928300000076</v>
      </c>
      <c r="H22" s="110">
        <v>27.57427138999996</v>
      </c>
      <c r="I22" s="110">
        <v>48.55644864000002</v>
      </c>
      <c r="K22" s="52"/>
    </row>
    <row r="23" spans="1:11" ht="14.25">
      <c r="A23" s="25" t="s">
        <v>93</v>
      </c>
      <c r="B23" s="108">
        <v>-69.03146560999988</v>
      </c>
      <c r="C23" s="108">
        <v>-264.30684731999975</v>
      </c>
      <c r="D23" s="108">
        <v>-286.63224422999997</v>
      </c>
      <c r="E23" s="109">
        <v>-262.76597725999983</v>
      </c>
      <c r="F23" s="114">
        <v>-199.91514777999993</v>
      </c>
      <c r="G23" s="108">
        <v>-65.7907164800001</v>
      </c>
      <c r="H23" s="108">
        <v>-120.26399154000008</v>
      </c>
      <c r="I23" s="108">
        <v>-115.33150959000005</v>
      </c>
      <c r="K23" s="52"/>
    </row>
    <row r="24" spans="1:11" ht="14.25">
      <c r="A24" s="17" t="s">
        <v>95</v>
      </c>
      <c r="B24" s="110">
        <v>-0.28234462999999976</v>
      </c>
      <c r="C24" s="110">
        <v>-0.51301793</v>
      </c>
      <c r="D24" s="110">
        <v>0.75410717</v>
      </c>
      <c r="E24" s="111">
        <v>0.1258005299999999</v>
      </c>
      <c r="F24" s="115">
        <v>-0.6575781699999999</v>
      </c>
      <c r="G24" s="110">
        <v>-4.24266055</v>
      </c>
      <c r="H24" s="110">
        <v>-10.52869901</v>
      </c>
      <c r="I24" s="110">
        <v>-4.820760240000001</v>
      </c>
      <c r="K24" s="52"/>
    </row>
    <row r="25" spans="1:11" ht="14.25">
      <c r="A25" s="19" t="s">
        <v>519</v>
      </c>
      <c r="B25" s="112">
        <v>-69.31381023999988</v>
      </c>
      <c r="C25" s="112">
        <v>-264.81986524999974</v>
      </c>
      <c r="D25" s="112">
        <v>-285.87813706</v>
      </c>
      <c r="E25" s="112">
        <v>-262.64017672999984</v>
      </c>
      <c r="F25" s="112">
        <v>-200.57272594999992</v>
      </c>
      <c r="G25" s="112">
        <v>-70.0333770300001</v>
      </c>
      <c r="H25" s="112">
        <v>-130.7926905500001</v>
      </c>
      <c r="I25" s="112">
        <v>-120.15226983000005</v>
      </c>
      <c r="K25" s="52"/>
    </row>
    <row r="26" spans="1:11" ht="14.25">
      <c r="A26" s="25" t="s">
        <v>531</v>
      </c>
      <c r="B26" s="108">
        <v>-2223.7850000000003</v>
      </c>
      <c r="C26" s="108">
        <v>119.91999999999999</v>
      </c>
      <c r="D26" s="108">
        <v>73.239</v>
      </c>
      <c r="E26" s="109">
        <v>606.3115058600004</v>
      </c>
      <c r="F26" s="114">
        <v>177.04100000000003</v>
      </c>
      <c r="G26" s="108">
        <v>-593.0077980200002</v>
      </c>
      <c r="H26" s="108">
        <v>0</v>
      </c>
      <c r="I26" s="108">
        <v>-9.999999184273634E-07</v>
      </c>
      <c r="K26" s="52"/>
    </row>
    <row r="27" spans="1:11" ht="14.25">
      <c r="A27" s="17" t="s">
        <v>521</v>
      </c>
      <c r="B27" s="110">
        <v>-2223.7850000000003</v>
      </c>
      <c r="C27" s="110">
        <v>119.91999999999999</v>
      </c>
      <c r="D27" s="110">
        <v>73.239</v>
      </c>
      <c r="E27" s="111">
        <v>301.8430000000003</v>
      </c>
      <c r="F27" s="115">
        <v>177.04100000000003</v>
      </c>
      <c r="G27" s="110">
        <v>102.65999999999976</v>
      </c>
      <c r="H27" s="110">
        <v>0</v>
      </c>
      <c r="I27" s="110">
        <v>-9.999999184273634E-07</v>
      </c>
      <c r="K27" s="52"/>
    </row>
    <row r="28" spans="1:11" ht="14.25">
      <c r="A28" s="17" t="s">
        <v>523</v>
      </c>
      <c r="B28" s="110">
        <v>0</v>
      </c>
      <c r="C28" s="110">
        <v>0</v>
      </c>
      <c r="D28" s="110">
        <v>0</v>
      </c>
      <c r="E28" s="111">
        <v>304.46850586</v>
      </c>
      <c r="F28" s="115">
        <v>0</v>
      </c>
      <c r="G28" s="110">
        <v>0</v>
      </c>
      <c r="H28" s="110">
        <v>0</v>
      </c>
      <c r="I28" s="110">
        <v>0</v>
      </c>
      <c r="K28" s="52"/>
    </row>
    <row r="29" spans="1:11" ht="14.25">
      <c r="A29" s="17" t="s">
        <v>525</v>
      </c>
      <c r="B29" s="110">
        <v>0</v>
      </c>
      <c r="C29" s="110">
        <v>0</v>
      </c>
      <c r="D29" s="110">
        <v>0</v>
      </c>
      <c r="E29" s="111">
        <v>0</v>
      </c>
      <c r="F29" s="115">
        <v>0</v>
      </c>
      <c r="G29" s="110">
        <v>-695.66779802</v>
      </c>
      <c r="H29" s="110">
        <v>0</v>
      </c>
      <c r="I29" s="110">
        <v>0</v>
      </c>
      <c r="K29" s="52"/>
    </row>
    <row r="30" spans="1:11" ht="14.25">
      <c r="A30" s="19" t="s">
        <v>97</v>
      </c>
      <c r="B30" s="112">
        <v>-2293.09881024</v>
      </c>
      <c r="C30" s="112">
        <v>-144.89986524999975</v>
      </c>
      <c r="D30" s="112">
        <v>-212.63913705999997</v>
      </c>
      <c r="E30" s="112">
        <v>343.6713291300005</v>
      </c>
      <c r="F30" s="112">
        <v>-23.531725949999895</v>
      </c>
      <c r="G30" s="112">
        <v>-663.0411750500003</v>
      </c>
      <c r="H30" s="112">
        <v>-130.7926905500001</v>
      </c>
      <c r="I30" s="112">
        <v>-120.15227082999996</v>
      </c>
      <c r="K30" s="52"/>
    </row>
    <row r="31" spans="1:9" ht="14.25">
      <c r="A31" s="72" t="s">
        <v>533</v>
      </c>
      <c r="B31" s="41"/>
      <c r="C31" s="41"/>
      <c r="D31" s="41"/>
      <c r="E31" s="41"/>
      <c r="F31" s="41"/>
      <c r="G31" s="41"/>
      <c r="H31" s="41"/>
      <c r="I31" s="41"/>
    </row>
    <row r="32" spans="1:11" ht="24" customHeight="1">
      <c r="A32" s="136" t="s">
        <v>534</v>
      </c>
      <c r="B32" s="136"/>
      <c r="C32" s="136"/>
      <c r="D32" s="136"/>
      <c r="E32" s="136"/>
      <c r="F32" s="136"/>
      <c r="G32" s="136"/>
      <c r="H32" s="136"/>
      <c r="I32" s="136"/>
      <c r="J32" s="28"/>
      <c r="K32" s="28"/>
    </row>
    <row r="33" spans="1:11" ht="24" customHeight="1">
      <c r="A33" s="136" t="s">
        <v>547</v>
      </c>
      <c r="B33" s="136"/>
      <c r="C33" s="136"/>
      <c r="D33" s="136"/>
      <c r="E33" s="136"/>
      <c r="F33" s="136"/>
      <c r="G33" s="136"/>
      <c r="H33" s="136"/>
      <c r="I33" s="136"/>
      <c r="J33" s="28"/>
      <c r="K33" s="28"/>
    </row>
    <row r="34" spans="1:9" ht="14.25">
      <c r="A34" s="25"/>
      <c r="B34" s="60">
        <v>4.547473508864641E-13</v>
      </c>
      <c r="C34" s="60">
        <v>0</v>
      </c>
      <c r="D34" s="60">
        <v>0</v>
      </c>
      <c r="E34" s="60">
        <v>0</v>
      </c>
      <c r="F34" s="60">
        <v>0</v>
      </c>
      <c r="G34" s="60">
        <v>2.7000623958883807E-13</v>
      </c>
      <c r="H34" s="60">
        <v>0</v>
      </c>
      <c r="I34" s="60">
        <v>0</v>
      </c>
    </row>
    <row r="35" spans="2:9" ht="14.25">
      <c r="B35" s="119"/>
      <c r="C35" s="119"/>
      <c r="D35" s="119"/>
      <c r="E35" s="119"/>
      <c r="F35" s="119"/>
      <c r="G35" s="119"/>
      <c r="H35" s="119"/>
      <c r="I35" s="119"/>
    </row>
    <row r="36" spans="2:9" ht="14.25">
      <c r="B36" s="119"/>
      <c r="C36" s="119"/>
      <c r="D36" s="119"/>
      <c r="E36" s="119"/>
      <c r="F36" s="119"/>
      <c r="G36" s="119"/>
      <c r="H36" s="119"/>
      <c r="I36" s="119"/>
    </row>
    <row r="37" spans="2:9" ht="14.25">
      <c r="B37" s="119"/>
      <c r="C37" s="119"/>
      <c r="D37" s="119"/>
      <c r="E37" s="119"/>
      <c r="F37" s="119"/>
      <c r="G37" s="119"/>
      <c r="H37" s="119"/>
      <c r="I37" s="119"/>
    </row>
    <row r="38" spans="2:9" ht="14.25">
      <c r="B38" s="119"/>
      <c r="C38" s="119"/>
      <c r="D38" s="119"/>
      <c r="E38" s="119"/>
      <c r="F38" s="119"/>
      <c r="G38" s="119"/>
      <c r="H38" s="119"/>
      <c r="I38" s="119"/>
    </row>
    <row r="39" spans="2:9" ht="14.25">
      <c r="B39" s="119"/>
      <c r="C39" s="119"/>
      <c r="D39" s="119"/>
      <c r="E39" s="119"/>
      <c r="F39" s="119"/>
      <c r="G39" s="119"/>
      <c r="H39" s="119"/>
      <c r="I39" s="119"/>
    </row>
    <row r="40" spans="2:9" ht="14.25">
      <c r="B40" s="119"/>
      <c r="C40" s="119"/>
      <c r="D40" s="119"/>
      <c r="E40" s="119"/>
      <c r="F40" s="119"/>
      <c r="G40" s="119"/>
      <c r="H40" s="119"/>
      <c r="I40" s="119"/>
    </row>
    <row r="41" spans="2:9" ht="14.25">
      <c r="B41" s="119"/>
      <c r="C41" s="119"/>
      <c r="D41" s="119"/>
      <c r="E41" s="119"/>
      <c r="F41" s="119"/>
      <c r="G41" s="119"/>
      <c r="H41" s="119"/>
      <c r="I41" s="119"/>
    </row>
    <row r="42" spans="2:9" ht="14.25">
      <c r="B42" s="119"/>
      <c r="C42" s="119"/>
      <c r="D42" s="119"/>
      <c r="E42" s="119"/>
      <c r="F42" s="119"/>
      <c r="G42" s="119"/>
      <c r="H42" s="119"/>
      <c r="I42" s="119"/>
    </row>
    <row r="43" spans="2:9" ht="14.25">
      <c r="B43" s="119"/>
      <c r="C43" s="119"/>
      <c r="D43" s="119"/>
      <c r="E43" s="119"/>
      <c r="F43" s="119"/>
      <c r="G43" s="119"/>
      <c r="H43" s="119"/>
      <c r="I43" s="119"/>
    </row>
    <row r="44" spans="2:9" ht="14.25">
      <c r="B44" s="119"/>
      <c r="C44" s="119"/>
      <c r="D44" s="119"/>
      <c r="E44" s="119"/>
      <c r="F44" s="119"/>
      <c r="G44" s="119"/>
      <c r="H44" s="119"/>
      <c r="I44" s="119"/>
    </row>
    <row r="45" spans="2:9" ht="14.25">
      <c r="B45" s="119"/>
      <c r="C45" s="119"/>
      <c r="D45" s="119"/>
      <c r="E45" s="119"/>
      <c r="F45" s="119"/>
      <c r="G45" s="119"/>
      <c r="H45" s="119"/>
      <c r="I45" s="119"/>
    </row>
    <row r="46" spans="2:9" ht="14.25">
      <c r="B46" s="119"/>
      <c r="C46" s="119"/>
      <c r="D46" s="119"/>
      <c r="E46" s="119"/>
      <c r="F46" s="119"/>
      <c r="G46" s="119"/>
      <c r="H46" s="119"/>
      <c r="I46" s="119"/>
    </row>
    <row r="47" spans="2:9" ht="14.25">
      <c r="B47" s="119"/>
      <c r="C47" s="119"/>
      <c r="D47" s="119"/>
      <c r="E47" s="119"/>
      <c r="F47" s="119"/>
      <c r="G47" s="119"/>
      <c r="H47" s="119"/>
      <c r="I47" s="119"/>
    </row>
    <row r="48" spans="2:9" ht="14.25">
      <c r="B48" s="119"/>
      <c r="C48" s="119"/>
      <c r="D48" s="119"/>
      <c r="E48" s="119"/>
      <c r="F48" s="119"/>
      <c r="G48" s="119"/>
      <c r="H48" s="119"/>
      <c r="I48" s="119"/>
    </row>
    <row r="49" spans="2:9" ht="14.25">
      <c r="B49" s="119"/>
      <c r="C49" s="119"/>
      <c r="D49" s="119"/>
      <c r="E49" s="119"/>
      <c r="F49" s="119"/>
      <c r="G49" s="119"/>
      <c r="H49" s="119"/>
      <c r="I49" s="119"/>
    </row>
    <row r="50" spans="2:9" ht="14.25">
      <c r="B50" s="119"/>
      <c r="C50" s="119"/>
      <c r="D50" s="119"/>
      <c r="E50" s="119"/>
      <c r="F50" s="119"/>
      <c r="G50" s="119"/>
      <c r="H50" s="119"/>
      <c r="I50" s="119"/>
    </row>
    <row r="51" spans="2:9" ht="14.25">
      <c r="B51" s="119"/>
      <c r="C51" s="119"/>
      <c r="D51" s="119"/>
      <c r="E51" s="119"/>
      <c r="F51" s="119"/>
      <c r="G51" s="119"/>
      <c r="H51" s="119"/>
      <c r="I51" s="119"/>
    </row>
    <row r="52" spans="2:9" ht="14.25">
      <c r="B52" s="119"/>
      <c r="C52" s="119"/>
      <c r="D52" s="119"/>
      <c r="E52" s="119"/>
      <c r="F52" s="119"/>
      <c r="G52" s="119"/>
      <c r="H52" s="119"/>
      <c r="I52" s="119"/>
    </row>
    <row r="53" spans="2:9" ht="14.25">
      <c r="B53" s="119"/>
      <c r="C53" s="119"/>
      <c r="D53" s="119"/>
      <c r="E53" s="119"/>
      <c r="F53" s="119"/>
      <c r="G53" s="119"/>
      <c r="H53" s="119"/>
      <c r="I53" s="119"/>
    </row>
    <row r="54" spans="2:9" ht="14.25">
      <c r="B54" s="119"/>
      <c r="C54" s="119"/>
      <c r="D54" s="119"/>
      <c r="E54" s="119"/>
      <c r="F54" s="119"/>
      <c r="G54" s="119"/>
      <c r="H54" s="119"/>
      <c r="I54" s="119"/>
    </row>
    <row r="55" spans="2:9" ht="14.25">
      <c r="B55" s="119"/>
      <c r="C55" s="119"/>
      <c r="D55" s="119"/>
      <c r="E55" s="119"/>
      <c r="F55" s="119"/>
      <c r="G55" s="119"/>
      <c r="H55" s="119"/>
      <c r="I55" s="119"/>
    </row>
    <row r="56" spans="2:9" ht="14.25">
      <c r="B56" s="119"/>
      <c r="C56" s="119"/>
      <c r="D56" s="119"/>
      <c r="E56" s="119"/>
      <c r="F56" s="119"/>
      <c r="G56" s="119"/>
      <c r="H56" s="119"/>
      <c r="I56" s="119"/>
    </row>
    <row r="57" spans="2:9" ht="14.25">
      <c r="B57" s="119"/>
      <c r="C57" s="119"/>
      <c r="D57" s="119"/>
      <c r="E57" s="119"/>
      <c r="F57" s="119"/>
      <c r="G57" s="119"/>
      <c r="H57" s="119"/>
      <c r="I57" s="119"/>
    </row>
    <row r="58" spans="2:9" ht="14.25">
      <c r="B58" s="119"/>
      <c r="C58" s="119"/>
      <c r="D58" s="119"/>
      <c r="E58" s="119"/>
      <c r="F58" s="119"/>
      <c r="G58" s="119"/>
      <c r="H58" s="119"/>
      <c r="I58" s="119"/>
    </row>
    <row r="59" spans="2:9" ht="14.25">
      <c r="B59" s="119"/>
      <c r="C59" s="119"/>
      <c r="D59" s="119"/>
      <c r="E59" s="119"/>
      <c r="F59" s="119"/>
      <c r="G59" s="119"/>
      <c r="H59" s="119"/>
      <c r="I59" s="119"/>
    </row>
    <row r="60" spans="2:9" ht="14.25">
      <c r="B60" s="119"/>
      <c r="C60" s="119"/>
      <c r="D60" s="119"/>
      <c r="E60" s="119"/>
      <c r="F60" s="119"/>
      <c r="G60" s="119"/>
      <c r="H60" s="119"/>
      <c r="I60" s="119"/>
    </row>
    <row r="61" spans="2:9" ht="14.25">
      <c r="B61" s="119"/>
      <c r="C61" s="119"/>
      <c r="D61" s="119"/>
      <c r="E61" s="119"/>
      <c r="F61" s="119"/>
      <c r="G61" s="119"/>
      <c r="H61" s="119"/>
      <c r="I61" s="119"/>
    </row>
    <row r="62" spans="6:9" ht="14.25">
      <c r="F62" s="67"/>
      <c r="G62" s="67"/>
      <c r="H62" s="67"/>
      <c r="I62" s="67"/>
    </row>
    <row r="63" spans="6:9" ht="14.25">
      <c r="F63" s="67"/>
      <c r="G63" s="67"/>
      <c r="H63" s="67"/>
      <c r="I63" s="67"/>
    </row>
    <row r="64" spans="6:9" ht="14.25">
      <c r="F64" s="67"/>
      <c r="G64" s="67"/>
      <c r="H64" s="67"/>
      <c r="I64" s="67"/>
    </row>
    <row r="65" spans="6:9" ht="14.25">
      <c r="F65" s="67"/>
      <c r="G65" s="67"/>
      <c r="H65" s="67"/>
      <c r="I65" s="67"/>
    </row>
    <row r="66" spans="6:9" ht="14.25">
      <c r="F66" s="67"/>
      <c r="G66" s="67"/>
      <c r="H66" s="67"/>
      <c r="I66" s="67"/>
    </row>
    <row r="67" spans="6:9" ht="14.25">
      <c r="F67" s="67"/>
      <c r="G67" s="67"/>
      <c r="H67" s="67"/>
      <c r="I67" s="67"/>
    </row>
    <row r="68" spans="6:9" ht="14.25">
      <c r="F68" s="67"/>
      <c r="G68" s="67"/>
      <c r="H68" s="67"/>
      <c r="I68" s="67"/>
    </row>
    <row r="69" spans="6:9" ht="14.25">
      <c r="F69" s="67"/>
      <c r="G69" s="67"/>
      <c r="H69" s="67"/>
      <c r="I69" s="67"/>
    </row>
    <row r="70" spans="6:9" ht="14.25">
      <c r="F70" s="67"/>
      <c r="G70" s="67"/>
      <c r="H70" s="67"/>
      <c r="I70" s="67"/>
    </row>
    <row r="71" spans="6:9" ht="14.25">
      <c r="F71" s="67"/>
      <c r="G71" s="67"/>
      <c r="H71" s="67"/>
      <c r="I71" s="67"/>
    </row>
    <row r="72" spans="6:9" ht="14.25">
      <c r="F72" s="67"/>
      <c r="G72" s="67"/>
      <c r="H72" s="67"/>
      <c r="I72" s="67"/>
    </row>
    <row r="81" spans="6:9" ht="14.25">
      <c r="F81" s="67"/>
      <c r="G81" s="67"/>
      <c r="H81" s="67"/>
      <c r="I81" s="67"/>
    </row>
    <row r="82" spans="6:9" ht="14.25">
      <c r="F82" s="67"/>
      <c r="G82" s="67"/>
      <c r="H82" s="67"/>
      <c r="I82" s="67"/>
    </row>
    <row r="83" spans="6:9" ht="14.25">
      <c r="F83" s="67"/>
      <c r="G83" s="67"/>
      <c r="H83" s="67"/>
      <c r="I83" s="67"/>
    </row>
    <row r="84" spans="6:9" ht="14.25">
      <c r="F84" s="67"/>
      <c r="G84" s="67"/>
      <c r="H84" s="67"/>
      <c r="I84" s="67"/>
    </row>
    <row r="85" spans="6:9" ht="14.25">
      <c r="F85" s="67"/>
      <c r="G85" s="67"/>
      <c r="H85" s="67"/>
      <c r="I85" s="67"/>
    </row>
    <row r="86" spans="6:9" ht="14.25">
      <c r="F86" s="67"/>
      <c r="G86" s="67"/>
      <c r="H86" s="67"/>
      <c r="I86" s="67"/>
    </row>
    <row r="87" spans="6:9" ht="14.25">
      <c r="F87" s="67"/>
      <c r="G87" s="67"/>
      <c r="H87" s="67"/>
      <c r="I87" s="67"/>
    </row>
    <row r="88" spans="6:9" ht="14.25">
      <c r="F88" s="67"/>
      <c r="G88" s="67"/>
      <c r="H88" s="67"/>
      <c r="I88" s="67"/>
    </row>
    <row r="89" spans="6:9" ht="14.25">
      <c r="F89" s="67"/>
      <c r="G89" s="67"/>
      <c r="H89" s="67"/>
      <c r="I89" s="67"/>
    </row>
    <row r="90" spans="6:9" ht="14.25">
      <c r="F90" s="67"/>
      <c r="G90" s="67"/>
      <c r="H90" s="67"/>
      <c r="I90" s="67"/>
    </row>
    <row r="91" spans="6:9" ht="14.25">
      <c r="F91" s="67"/>
      <c r="G91" s="67"/>
      <c r="H91" s="67"/>
      <c r="I91" s="67"/>
    </row>
    <row r="92" spans="6:9" ht="14.25">
      <c r="F92" s="67"/>
      <c r="G92" s="67"/>
      <c r="H92" s="67"/>
      <c r="I92" s="67"/>
    </row>
    <row r="93" spans="6:9" ht="14.25">
      <c r="F93" s="67"/>
      <c r="G93" s="67"/>
      <c r="H93" s="67"/>
      <c r="I93" s="67"/>
    </row>
    <row r="94" spans="6:9" ht="14.25">
      <c r="F94" s="67"/>
      <c r="G94" s="67"/>
      <c r="H94" s="67"/>
      <c r="I94" s="67"/>
    </row>
    <row r="95" spans="6:9" ht="14.25">
      <c r="F95" s="67"/>
      <c r="G95" s="67"/>
      <c r="H95" s="67"/>
      <c r="I95" s="67"/>
    </row>
    <row r="96" spans="6:9" ht="14.25">
      <c r="F96" s="67"/>
      <c r="G96" s="67"/>
      <c r="H96" s="67"/>
      <c r="I96" s="67"/>
    </row>
    <row r="97" spans="6:9" ht="14.25">
      <c r="F97" s="67"/>
      <c r="G97" s="67"/>
      <c r="H97" s="67"/>
      <c r="I97" s="67"/>
    </row>
    <row r="98" spans="6:9" ht="14.25">
      <c r="F98" s="67"/>
      <c r="G98" s="67"/>
      <c r="H98" s="67"/>
      <c r="I98" s="67"/>
    </row>
    <row r="99" spans="6:9" ht="14.25">
      <c r="F99" s="67"/>
      <c r="G99" s="67"/>
      <c r="H99" s="67"/>
      <c r="I99" s="67"/>
    </row>
    <row r="100" spans="6:9" ht="14.25">
      <c r="F100" s="67"/>
      <c r="G100" s="67"/>
      <c r="H100" s="67"/>
      <c r="I100" s="67"/>
    </row>
    <row r="101" spans="6:9" ht="14.25">
      <c r="F101" s="67"/>
      <c r="G101" s="67"/>
      <c r="H101" s="67"/>
      <c r="I101" s="67"/>
    </row>
    <row r="102" spans="6:9" ht="14.25">
      <c r="F102" s="67"/>
      <c r="G102" s="67"/>
      <c r="H102" s="67"/>
      <c r="I102" s="67"/>
    </row>
    <row r="103" spans="6:9" ht="14.25">
      <c r="F103" s="67"/>
      <c r="G103" s="67"/>
      <c r="H103" s="67"/>
      <c r="I103" s="67"/>
    </row>
    <row r="104" spans="6:9" ht="14.25">
      <c r="F104" s="67"/>
      <c r="G104" s="67"/>
      <c r="H104" s="67"/>
      <c r="I104" s="67"/>
    </row>
    <row r="105" spans="6:9" ht="14.25">
      <c r="F105" s="67"/>
      <c r="G105" s="67"/>
      <c r="H105" s="67"/>
      <c r="I105" s="67"/>
    </row>
    <row r="106" spans="6:9" ht="14.25">
      <c r="F106" s="67"/>
      <c r="G106" s="67"/>
      <c r="H106" s="67"/>
      <c r="I106" s="67"/>
    </row>
    <row r="107" spans="6:9" ht="14.25">
      <c r="F107" s="67"/>
      <c r="G107" s="67"/>
      <c r="H107" s="67"/>
      <c r="I107" s="67"/>
    </row>
    <row r="108" spans="6:9" ht="14.25">
      <c r="F108" s="67"/>
      <c r="G108" s="67"/>
      <c r="H108" s="67"/>
      <c r="I108" s="67"/>
    </row>
    <row r="109" spans="6:9" ht="14.25">
      <c r="F109" s="67"/>
      <c r="G109" s="67"/>
      <c r="H109" s="67"/>
      <c r="I109" s="67"/>
    </row>
    <row r="110" spans="6:9" ht="14.25">
      <c r="F110" s="67"/>
      <c r="G110" s="67"/>
      <c r="H110" s="67"/>
      <c r="I110" s="67"/>
    </row>
    <row r="111" spans="6:9" ht="14.25">
      <c r="F111" s="67"/>
      <c r="G111" s="67"/>
      <c r="H111" s="67"/>
      <c r="I111" s="67"/>
    </row>
    <row r="112" spans="6:9" ht="14.25">
      <c r="F112" s="67"/>
      <c r="G112" s="67"/>
      <c r="H112" s="67"/>
      <c r="I112" s="67"/>
    </row>
    <row r="113" spans="6:9" ht="14.25">
      <c r="F113" s="67"/>
      <c r="G113" s="67"/>
      <c r="H113" s="67"/>
      <c r="I113" s="67"/>
    </row>
    <row r="114" spans="6:9" ht="14.25">
      <c r="F114" s="67"/>
      <c r="G114" s="67"/>
      <c r="H114" s="67"/>
      <c r="I114" s="67"/>
    </row>
    <row r="115" spans="6:9" ht="14.25">
      <c r="F115" s="67"/>
      <c r="G115" s="67"/>
      <c r="H115" s="67"/>
      <c r="I115" s="67"/>
    </row>
    <row r="116" spans="6:9" ht="14.25">
      <c r="F116" s="67"/>
      <c r="G116" s="67"/>
      <c r="H116" s="67"/>
      <c r="I116" s="67"/>
    </row>
    <row r="117" spans="6:9" ht="14.25">
      <c r="F117" s="67"/>
      <c r="G117" s="67"/>
      <c r="H117" s="67"/>
      <c r="I117" s="67"/>
    </row>
    <row r="118" spans="6:9" ht="14.25">
      <c r="F118" s="67"/>
      <c r="G118" s="67"/>
      <c r="H118" s="67"/>
      <c r="I118" s="67"/>
    </row>
    <row r="119" spans="6:9" ht="14.25">
      <c r="F119" s="67"/>
      <c r="G119" s="67"/>
      <c r="H119" s="67"/>
      <c r="I119" s="67"/>
    </row>
    <row r="120" spans="6:9" ht="14.25">
      <c r="F120" s="67"/>
      <c r="G120" s="67"/>
      <c r="H120" s="67"/>
      <c r="I120" s="67"/>
    </row>
    <row r="121" spans="6:9" ht="14.25">
      <c r="F121" s="67"/>
      <c r="G121" s="67"/>
      <c r="H121" s="67"/>
      <c r="I121" s="67"/>
    </row>
    <row r="122" spans="6:9" ht="14.25">
      <c r="F122" s="67"/>
      <c r="G122" s="67"/>
      <c r="H122" s="67"/>
      <c r="I122" s="67"/>
    </row>
    <row r="123" spans="6:9" ht="14.25">
      <c r="F123" s="67"/>
      <c r="G123" s="67"/>
      <c r="H123" s="67"/>
      <c r="I123" s="67"/>
    </row>
    <row r="124" spans="6:9" ht="14.25">
      <c r="F124" s="67"/>
      <c r="G124" s="67"/>
      <c r="H124" s="67"/>
      <c r="I124" s="67"/>
    </row>
    <row r="125" spans="6:9" ht="14.25">
      <c r="F125" s="67"/>
      <c r="G125" s="67"/>
      <c r="H125" s="67"/>
      <c r="I125" s="67"/>
    </row>
    <row r="126" spans="6:9" ht="14.25">
      <c r="F126" s="67"/>
      <c r="G126" s="67"/>
      <c r="H126" s="67"/>
      <c r="I126" s="67"/>
    </row>
    <row r="127" spans="6:9" ht="14.25">
      <c r="F127" s="67"/>
      <c r="G127" s="67"/>
      <c r="H127" s="67"/>
      <c r="I127" s="67"/>
    </row>
  </sheetData>
  <sheetProtection/>
  <mergeCells count="4">
    <mergeCell ref="B6:E6"/>
    <mergeCell ref="F6:I6"/>
    <mergeCell ref="A32:I32"/>
    <mergeCell ref="A33:I33"/>
  </mergeCells>
  <conditionalFormatting sqref="B34:I34">
    <cfRule type="cellIs" priority="1" dxfId="75" operator="notBetween">
      <formula>0.5</formula>
      <formula>-0.5</formula>
    </cfRule>
  </conditionalFormatting>
  <printOptions/>
  <pageMargins left="0.7" right="0.7" top="0.75" bottom="0.75" header="0.3" footer="0.3"/>
  <pageSetup horizontalDpi="600" verticalDpi="600" orientation="portrait" paperSize="9" scale="25" r:id="rId1"/>
</worksheet>
</file>

<file path=xl/worksheets/sheet13.xml><?xml version="1.0" encoding="utf-8"?>
<worksheet xmlns="http://schemas.openxmlformats.org/spreadsheetml/2006/main" xmlns:r="http://schemas.openxmlformats.org/officeDocument/2006/relationships">
  <sheetPr>
    <tabColor theme="8"/>
  </sheetPr>
  <dimension ref="A1:I946"/>
  <sheetViews>
    <sheetView showGridLines="0" zoomScale="90" zoomScaleNormal="90" zoomScalePageLayoutView="0" workbookViewId="0" topLeftCell="A1">
      <selection activeCell="G35" sqref="G35"/>
    </sheetView>
  </sheetViews>
  <sheetFormatPr defaultColWidth="11.421875" defaultRowHeight="15"/>
  <cols>
    <col min="1" max="1" width="62.00390625" style="32" customWidth="1"/>
    <col min="2" max="9" width="9.57421875" style="32" customWidth="1"/>
    <col min="10" max="10" width="3.57421875" style="66" customWidth="1"/>
    <col min="11" max="11" width="11.421875" style="66" customWidth="1"/>
    <col min="12" max="16384" width="11.421875" style="32" customWidth="1"/>
  </cols>
  <sheetData>
    <row r="1" spans="1:9" ht="16.5">
      <c r="A1" s="30"/>
      <c r="B1" s="31"/>
      <c r="C1" s="31"/>
      <c r="D1" s="31"/>
      <c r="E1" s="31"/>
      <c r="F1" s="31"/>
      <c r="G1" s="31"/>
      <c r="H1" s="31"/>
      <c r="I1" s="31"/>
    </row>
    <row r="2" spans="1:9" ht="14.25">
      <c r="A2" s="103"/>
      <c r="B2" s="103"/>
      <c r="C2" s="103"/>
      <c r="D2" s="103"/>
      <c r="E2" s="103"/>
      <c r="F2" s="103"/>
      <c r="G2" s="103"/>
      <c r="H2" s="103"/>
      <c r="I2" s="103"/>
    </row>
    <row r="3" spans="1:9" ht="16.5">
      <c r="A3" s="105" t="s">
        <v>548</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3">
        <v>2021</v>
      </c>
      <c r="G6" s="133"/>
      <c r="H6" s="133"/>
      <c r="I6" s="133"/>
    </row>
    <row r="7" spans="1:9" ht="14.25">
      <c r="A7" s="39"/>
      <c r="B7" s="130" t="s">
        <v>553</v>
      </c>
      <c r="C7" s="130" t="s">
        <v>554</v>
      </c>
      <c r="D7" s="130" t="s">
        <v>555</v>
      </c>
      <c r="E7" s="107" t="s">
        <v>556</v>
      </c>
      <c r="F7" s="113" t="s">
        <v>553</v>
      </c>
      <c r="G7" s="130" t="s">
        <v>554</v>
      </c>
      <c r="H7" s="130" t="s">
        <v>555</v>
      </c>
      <c r="I7" s="130" t="s">
        <v>556</v>
      </c>
    </row>
    <row r="8" spans="1:9" ht="14.25">
      <c r="A8" s="25" t="s">
        <v>63</v>
      </c>
      <c r="B8" s="25">
        <v>357.56602482</v>
      </c>
      <c r="C8" s="25">
        <v>394.77856559</v>
      </c>
      <c r="D8" s="25">
        <v>358.52760283</v>
      </c>
      <c r="E8" s="40">
        <v>370.9551036500001</v>
      </c>
      <c r="F8" s="25">
        <v>381.30955521</v>
      </c>
      <c r="G8" s="25">
        <v>370.5342510499999</v>
      </c>
      <c r="H8" s="25">
        <v>403.90854046000004</v>
      </c>
      <c r="I8" s="25">
        <v>419.99180429000006</v>
      </c>
    </row>
    <row r="9" spans="1:9" ht="14.25">
      <c r="A9" s="17" t="s">
        <v>65</v>
      </c>
      <c r="B9" s="41">
        <v>184.48124925</v>
      </c>
      <c r="C9" s="41">
        <v>199.18133853</v>
      </c>
      <c r="D9" s="41">
        <v>195.67699916000004</v>
      </c>
      <c r="E9" s="42">
        <v>171.61122332000002</v>
      </c>
      <c r="F9" s="41">
        <v>192.20489363000002</v>
      </c>
      <c r="G9" s="41">
        <v>194.29421501000002</v>
      </c>
      <c r="H9" s="41">
        <v>196.41632854000005</v>
      </c>
      <c r="I9" s="41">
        <v>210.80869653</v>
      </c>
    </row>
    <row r="10" spans="1:9" ht="14.25">
      <c r="A10" s="17" t="s">
        <v>67</v>
      </c>
      <c r="B10" s="41">
        <v>171.79554944</v>
      </c>
      <c r="C10" s="41">
        <v>220.95454060000006</v>
      </c>
      <c r="D10" s="41">
        <v>201.53798054</v>
      </c>
      <c r="E10" s="42">
        <v>144.56472738</v>
      </c>
      <c r="F10" s="41">
        <v>272.72820229999996</v>
      </c>
      <c r="G10" s="41">
        <v>227.23399016999997</v>
      </c>
      <c r="H10" s="41">
        <v>135.55511246000003</v>
      </c>
      <c r="I10" s="41">
        <v>269.87177841000005</v>
      </c>
    </row>
    <row r="11" spans="1:9" ht="14.25">
      <c r="A11" s="17" t="s">
        <v>69</v>
      </c>
      <c r="B11" s="41">
        <v>-11.649163249999999</v>
      </c>
      <c r="C11" s="41">
        <v>-8.8943631</v>
      </c>
      <c r="D11" s="41">
        <v>-8.124054129999998</v>
      </c>
      <c r="E11" s="42">
        <v>-9.119876120000004</v>
      </c>
      <c r="F11" s="41">
        <v>-10.85766648</v>
      </c>
      <c r="G11" s="41">
        <v>-6.87800135</v>
      </c>
      <c r="H11" s="41">
        <v>-10.40183264</v>
      </c>
      <c r="I11" s="41">
        <v>-11.782524420000001</v>
      </c>
    </row>
    <row r="12" spans="1:9" ht="14.25">
      <c r="A12" s="25" t="s">
        <v>71</v>
      </c>
      <c r="B12" s="25">
        <v>702.19366026</v>
      </c>
      <c r="C12" s="25">
        <v>806.02008162</v>
      </c>
      <c r="D12" s="25">
        <v>747.6185284000001</v>
      </c>
      <c r="E12" s="40">
        <v>678.0111782300002</v>
      </c>
      <c r="F12" s="25">
        <v>835.3849846599999</v>
      </c>
      <c r="G12" s="25">
        <v>785.18445488</v>
      </c>
      <c r="H12" s="25">
        <v>725.4781488200001</v>
      </c>
      <c r="I12" s="25">
        <v>888.8897548100001</v>
      </c>
    </row>
    <row r="13" spans="1:9" ht="14.25">
      <c r="A13" s="17" t="s">
        <v>73</v>
      </c>
      <c r="B13" s="41">
        <v>-256.6681116</v>
      </c>
      <c r="C13" s="41">
        <v>-200.43316987000003</v>
      </c>
      <c r="D13" s="41">
        <v>-222.02124089</v>
      </c>
      <c r="E13" s="42">
        <v>-254.63823007000002</v>
      </c>
      <c r="F13" s="41">
        <v>-234.50765137000002</v>
      </c>
      <c r="G13" s="41">
        <v>-237.98023469</v>
      </c>
      <c r="H13" s="41">
        <v>-238.12408606000002</v>
      </c>
      <c r="I13" s="41">
        <v>-288.07963746</v>
      </c>
    </row>
    <row r="14" spans="1:9" ht="14.25">
      <c r="A14" s="17" t="s">
        <v>75</v>
      </c>
      <c r="B14" s="41">
        <v>-227.16721503999997</v>
      </c>
      <c r="C14" s="41">
        <v>-171.13963969999998</v>
      </c>
      <c r="D14" s="41">
        <v>-193.15441402</v>
      </c>
      <c r="E14" s="42">
        <v>-227.11924424000003</v>
      </c>
      <c r="F14" s="41">
        <v>-207.50125451000002</v>
      </c>
      <c r="G14" s="41">
        <v>-210.90075315</v>
      </c>
      <c r="H14" s="41">
        <v>-210.81253968</v>
      </c>
      <c r="I14" s="41">
        <v>-261.98104114</v>
      </c>
    </row>
    <row r="15" spans="1:9" ht="14.25">
      <c r="A15" s="43" t="s">
        <v>77</v>
      </c>
      <c r="B15" s="41">
        <v>-119.93243466</v>
      </c>
      <c r="C15" s="41">
        <v>-74.66623368</v>
      </c>
      <c r="D15" s="41">
        <v>-89.29042893</v>
      </c>
      <c r="E15" s="42">
        <v>-125.25417997</v>
      </c>
      <c r="F15" s="41">
        <v>-106.11608858</v>
      </c>
      <c r="G15" s="41">
        <v>-106.18785743000001</v>
      </c>
      <c r="H15" s="41">
        <v>-111.42252795000002</v>
      </c>
      <c r="I15" s="41">
        <v>-150.41261318</v>
      </c>
    </row>
    <row r="16" spans="1:9" ht="14.25">
      <c r="A16" s="43" t="s">
        <v>79</v>
      </c>
      <c r="B16" s="41">
        <v>-107.23478038</v>
      </c>
      <c r="C16" s="41">
        <v>-96.47340602</v>
      </c>
      <c r="D16" s="41">
        <v>-103.86398509</v>
      </c>
      <c r="E16" s="42">
        <v>-101.86506427000002</v>
      </c>
      <c r="F16" s="41">
        <v>-101.38516593</v>
      </c>
      <c r="G16" s="41">
        <v>-104.71289572</v>
      </c>
      <c r="H16" s="41">
        <v>-99.39001173000001</v>
      </c>
      <c r="I16" s="41">
        <v>-111.56842795999997</v>
      </c>
    </row>
    <row r="17" spans="1:9" ht="14.25">
      <c r="A17" s="17" t="s">
        <v>81</v>
      </c>
      <c r="B17" s="41">
        <v>-29.50089656</v>
      </c>
      <c r="C17" s="41">
        <v>-29.293530169999997</v>
      </c>
      <c r="D17" s="41">
        <v>-28.866826870000004</v>
      </c>
      <c r="E17" s="42">
        <v>-27.518985829999995</v>
      </c>
      <c r="F17" s="41">
        <v>-27.006396860000002</v>
      </c>
      <c r="G17" s="41">
        <v>-27.07948154</v>
      </c>
      <c r="H17" s="41">
        <v>-27.31154638</v>
      </c>
      <c r="I17" s="41">
        <v>-26.098596319999995</v>
      </c>
    </row>
    <row r="18" spans="1:9" ht="14.25">
      <c r="A18" s="25" t="s">
        <v>83</v>
      </c>
      <c r="B18" s="25">
        <v>445.52554866</v>
      </c>
      <c r="C18" s="25">
        <v>605.58691175</v>
      </c>
      <c r="D18" s="25">
        <v>525.5972875100001</v>
      </c>
      <c r="E18" s="40">
        <v>423.37294816000013</v>
      </c>
      <c r="F18" s="25">
        <v>600.8773332899998</v>
      </c>
      <c r="G18" s="25">
        <v>547.20422019</v>
      </c>
      <c r="H18" s="25">
        <v>487.3540627600001</v>
      </c>
      <c r="I18" s="25">
        <v>600.8101173500002</v>
      </c>
    </row>
    <row r="19" spans="1:9" ht="14.25">
      <c r="A19" s="17" t="s">
        <v>85</v>
      </c>
      <c r="B19" s="41">
        <v>-206.98898281</v>
      </c>
      <c r="C19" s="41">
        <v>-111.12451954</v>
      </c>
      <c r="D19" s="41">
        <v>-24.82528612</v>
      </c>
      <c r="E19" s="42">
        <v>-110.60543451999999</v>
      </c>
      <c r="F19" s="41">
        <v>-42.86934394000001</v>
      </c>
      <c r="G19" s="41">
        <v>-10.941993759999987</v>
      </c>
      <c r="H19" s="41">
        <v>40.84088840999997</v>
      </c>
      <c r="I19" s="41">
        <v>-55.69445961999998</v>
      </c>
    </row>
    <row r="20" spans="1:9" ht="14.25">
      <c r="A20" s="17" t="s">
        <v>87</v>
      </c>
      <c r="B20" s="41">
        <v>7.3410485700000025</v>
      </c>
      <c r="C20" s="41">
        <v>-23.24987413</v>
      </c>
      <c r="D20" s="41">
        <v>-27.652123720000002</v>
      </c>
      <c r="E20" s="42">
        <v>-10.72368814</v>
      </c>
      <c r="F20" s="41">
        <v>-22.131654360000002</v>
      </c>
      <c r="G20" s="41">
        <v>5.6919044700000025</v>
      </c>
      <c r="H20" s="41">
        <v>16.4108476</v>
      </c>
      <c r="I20" s="41">
        <v>-11.680644600000004</v>
      </c>
    </row>
    <row r="21" spans="1:9" ht="14.25">
      <c r="A21" s="25" t="s">
        <v>89</v>
      </c>
      <c r="B21" s="25">
        <v>245.87761442000001</v>
      </c>
      <c r="C21" s="25">
        <v>471.21251808</v>
      </c>
      <c r="D21" s="25">
        <v>473.1198776700001</v>
      </c>
      <c r="E21" s="40">
        <v>302.0438255000002</v>
      </c>
      <c r="F21" s="25">
        <v>535.8763349899998</v>
      </c>
      <c r="G21" s="25">
        <v>541.9541309000001</v>
      </c>
      <c r="H21" s="25">
        <v>544.6057987700001</v>
      </c>
      <c r="I21" s="25">
        <v>533.4350131300001</v>
      </c>
    </row>
    <row r="22" spans="1:9" ht="14.25">
      <c r="A22" s="17" t="s">
        <v>91</v>
      </c>
      <c r="B22" s="41">
        <v>-61.67604322000001</v>
      </c>
      <c r="C22" s="41">
        <v>-132.9186911</v>
      </c>
      <c r="D22" s="41">
        <v>-124.98611964</v>
      </c>
      <c r="E22" s="42">
        <v>-71.33483953000001</v>
      </c>
      <c r="F22" s="41">
        <v>-140.51039335</v>
      </c>
      <c r="G22" s="41">
        <v>-160.45491135</v>
      </c>
      <c r="H22" s="41">
        <v>-153.29793797000002</v>
      </c>
      <c r="I22" s="41">
        <v>-135.01075308</v>
      </c>
    </row>
    <row r="23" spans="1:9" ht="14.25">
      <c r="A23" s="25" t="s">
        <v>93</v>
      </c>
      <c r="B23" s="25">
        <v>184.2015712</v>
      </c>
      <c r="C23" s="25">
        <v>338.29382698</v>
      </c>
      <c r="D23" s="25">
        <v>348.1337580300001</v>
      </c>
      <c r="E23" s="40">
        <v>230.70898597000019</v>
      </c>
      <c r="F23" s="25">
        <v>395.36594163999985</v>
      </c>
      <c r="G23" s="25">
        <v>381.49921955000013</v>
      </c>
      <c r="H23" s="25">
        <v>391.30786080000007</v>
      </c>
      <c r="I23" s="25">
        <v>398.42426005000016</v>
      </c>
    </row>
    <row r="24" spans="1:9" ht="14.25">
      <c r="A24" s="17" t="s">
        <v>95</v>
      </c>
      <c r="B24" s="41">
        <v>-24.241784989999996</v>
      </c>
      <c r="C24" s="41">
        <v>-63.656055300000006</v>
      </c>
      <c r="D24" s="41">
        <v>-83.11364824</v>
      </c>
      <c r="E24" s="42">
        <v>-49.14954062999999</v>
      </c>
      <c r="F24" s="41">
        <v>-76.23864476</v>
      </c>
      <c r="G24" s="41">
        <v>-66.44225313</v>
      </c>
      <c r="H24" s="41">
        <v>-77.1920655</v>
      </c>
      <c r="I24" s="41">
        <v>-106.67073974000002</v>
      </c>
    </row>
    <row r="25" spans="1:9" ht="14.25">
      <c r="A25" s="19" t="s">
        <v>97</v>
      </c>
      <c r="B25" s="19">
        <v>159.95978621</v>
      </c>
      <c r="C25" s="19">
        <v>274.63777168</v>
      </c>
      <c r="D25" s="19">
        <v>265.0201097900001</v>
      </c>
      <c r="E25" s="19">
        <v>181.5594453400002</v>
      </c>
      <c r="F25" s="19">
        <v>319.12729687999985</v>
      </c>
      <c r="G25" s="19">
        <v>315.05696642000015</v>
      </c>
      <c r="H25" s="19">
        <v>314.11579530000006</v>
      </c>
      <c r="I25" s="19">
        <v>291.7535203100001</v>
      </c>
    </row>
    <row r="26" spans="1:9" ht="12" customHeight="1">
      <c r="A26" s="28"/>
      <c r="B26" s="60">
        <v>0</v>
      </c>
      <c r="C26" s="60">
        <v>0</v>
      </c>
      <c r="D26" s="60">
        <v>0</v>
      </c>
      <c r="E26" s="60">
        <v>0</v>
      </c>
      <c r="F26" s="60">
        <v>0</v>
      </c>
      <c r="G26" s="60">
        <v>0</v>
      </c>
      <c r="H26" s="60">
        <v>0</v>
      </c>
      <c r="I26" s="60">
        <v>0</v>
      </c>
    </row>
    <row r="27" spans="1:9" s="66" customFormat="1" ht="14.25">
      <c r="A27" s="17"/>
      <c r="B27" s="17"/>
      <c r="C27" s="17"/>
      <c r="D27" s="17"/>
      <c r="E27" s="17"/>
      <c r="F27" s="17"/>
      <c r="G27" s="17"/>
      <c r="H27" s="17"/>
      <c r="I27" s="17"/>
    </row>
    <row r="28" spans="1:9" s="66" customFormat="1" ht="14.25">
      <c r="A28" s="58"/>
      <c r="B28" s="120"/>
      <c r="C28" s="120"/>
      <c r="D28" s="120"/>
      <c r="E28" s="120"/>
      <c r="F28" s="120"/>
      <c r="G28" s="120"/>
      <c r="H28" s="120"/>
      <c r="I28" s="120"/>
    </row>
    <row r="29" spans="1:9" s="66" customFormat="1" ht="14.25">
      <c r="A29" s="25"/>
      <c r="B29" s="120"/>
      <c r="C29" s="120"/>
      <c r="D29" s="120"/>
      <c r="E29" s="120"/>
      <c r="F29" s="120"/>
      <c r="G29" s="120"/>
      <c r="H29" s="120"/>
      <c r="I29" s="120"/>
    </row>
    <row r="30" spans="1:9" s="66" customFormat="1" ht="16.5">
      <c r="A30" s="62"/>
      <c r="B30" s="120"/>
      <c r="C30" s="120"/>
      <c r="D30" s="120"/>
      <c r="E30" s="120"/>
      <c r="F30" s="120"/>
      <c r="G30" s="120"/>
      <c r="H30" s="120"/>
      <c r="I30" s="120"/>
    </row>
    <row r="31" spans="1:9" s="66" customFormat="1" ht="14.25">
      <c r="A31" s="36"/>
      <c r="B31" s="120"/>
      <c r="C31" s="120"/>
      <c r="D31" s="120"/>
      <c r="E31" s="120"/>
      <c r="F31" s="120"/>
      <c r="G31" s="120"/>
      <c r="H31" s="120"/>
      <c r="I31" s="120"/>
    </row>
    <row r="32" spans="1:9" s="66" customFormat="1" ht="14.25">
      <c r="A32" s="31"/>
      <c r="B32" s="120"/>
      <c r="C32" s="120"/>
      <c r="D32" s="120"/>
      <c r="E32" s="120"/>
      <c r="F32" s="120"/>
      <c r="G32" s="120"/>
      <c r="H32" s="120"/>
      <c r="I32" s="120"/>
    </row>
    <row r="33" spans="1:9" s="66" customFormat="1" ht="14.25">
      <c r="A33" s="17"/>
      <c r="B33" s="120"/>
      <c r="C33" s="120"/>
      <c r="D33" s="120"/>
      <c r="E33" s="120"/>
      <c r="F33" s="120"/>
      <c r="G33" s="120"/>
      <c r="H33" s="120"/>
      <c r="I33" s="120"/>
    </row>
    <row r="34" spans="1:9" s="66" customFormat="1" ht="14.25">
      <c r="A34" s="17"/>
      <c r="B34" s="120"/>
      <c r="C34" s="120"/>
      <c r="D34" s="120"/>
      <c r="E34" s="120"/>
      <c r="F34" s="120"/>
      <c r="G34" s="120"/>
      <c r="H34" s="120"/>
      <c r="I34" s="120"/>
    </row>
    <row r="35" spans="1:9" s="66" customFormat="1" ht="14.25">
      <c r="A35" s="17"/>
      <c r="B35" s="120"/>
      <c r="C35" s="120"/>
      <c r="D35" s="120"/>
      <c r="E35" s="120"/>
      <c r="F35" s="120"/>
      <c r="G35" s="120"/>
      <c r="H35" s="120"/>
      <c r="I35" s="120"/>
    </row>
    <row r="36" spans="1:9" s="66" customFormat="1" ht="14.25">
      <c r="A36" s="17"/>
      <c r="B36" s="120"/>
      <c r="C36" s="120"/>
      <c r="D36" s="120"/>
      <c r="E36" s="120"/>
      <c r="F36" s="120"/>
      <c r="G36" s="120"/>
      <c r="H36" s="120"/>
      <c r="I36" s="120"/>
    </row>
    <row r="37" spans="1:9" s="66" customFormat="1" ht="14.25">
      <c r="A37" s="17"/>
      <c r="B37" s="120"/>
      <c r="C37" s="120"/>
      <c r="D37" s="120"/>
      <c r="E37" s="120"/>
      <c r="F37" s="120"/>
      <c r="G37" s="120"/>
      <c r="H37" s="120"/>
      <c r="I37" s="120"/>
    </row>
    <row r="38" spans="1:9" s="66" customFormat="1" ht="14.25">
      <c r="A38" s="17"/>
      <c r="B38" s="120"/>
      <c r="C38" s="120"/>
      <c r="D38" s="120"/>
      <c r="E38" s="120"/>
      <c r="F38" s="120"/>
      <c r="G38" s="120"/>
      <c r="H38" s="120"/>
      <c r="I38" s="120"/>
    </row>
    <row r="39" spans="1:9" s="66" customFormat="1" ht="14.25">
      <c r="A39" s="17"/>
      <c r="B39" s="120"/>
      <c r="C39" s="120"/>
      <c r="D39" s="120"/>
      <c r="E39" s="120"/>
      <c r="F39" s="120"/>
      <c r="G39" s="120"/>
      <c r="H39" s="120"/>
      <c r="I39" s="120"/>
    </row>
    <row r="40" spans="1:9" s="66" customFormat="1" ht="14.25">
      <c r="A40" s="45"/>
      <c r="B40" s="120"/>
      <c r="C40" s="120"/>
      <c r="D40" s="120"/>
      <c r="E40" s="120"/>
      <c r="F40" s="120"/>
      <c r="G40" s="120"/>
      <c r="H40" s="120"/>
      <c r="I40" s="120"/>
    </row>
    <row r="41" spans="1:9" s="66" customFormat="1" ht="14.25">
      <c r="A41" s="17"/>
      <c r="B41" s="120"/>
      <c r="C41" s="120"/>
      <c r="D41" s="120"/>
      <c r="E41" s="120"/>
      <c r="F41" s="120"/>
      <c r="G41" s="120"/>
      <c r="H41" s="120"/>
      <c r="I41" s="120"/>
    </row>
    <row r="42" spans="1:9" s="66" customFormat="1" ht="14.25">
      <c r="A42" s="17"/>
      <c r="B42" s="120"/>
      <c r="C42" s="120"/>
      <c r="D42" s="120"/>
      <c r="E42" s="120"/>
      <c r="F42" s="120"/>
      <c r="G42" s="120"/>
      <c r="H42" s="120"/>
      <c r="I42" s="120"/>
    </row>
    <row r="43" spans="1:9" s="66" customFormat="1" ht="14.25">
      <c r="A43" s="17"/>
      <c r="B43" s="120"/>
      <c r="C43" s="120"/>
      <c r="D43" s="120"/>
      <c r="E43" s="120"/>
      <c r="F43" s="120"/>
      <c r="G43" s="120"/>
      <c r="H43" s="120"/>
      <c r="I43" s="120"/>
    </row>
    <row r="44" spans="1:9" s="66" customFormat="1" ht="14.25">
      <c r="A44" s="17"/>
      <c r="B44" s="120"/>
      <c r="C44" s="120"/>
      <c r="D44" s="120"/>
      <c r="E44" s="120"/>
      <c r="F44" s="120"/>
      <c r="G44" s="120"/>
      <c r="H44" s="120"/>
      <c r="I44" s="120"/>
    </row>
    <row r="45" spans="1:9" s="66" customFormat="1" ht="14.25">
      <c r="A45" s="17"/>
      <c r="B45" s="120"/>
      <c r="C45" s="120"/>
      <c r="D45" s="120"/>
      <c r="E45" s="120"/>
      <c r="F45" s="120"/>
      <c r="G45" s="120"/>
      <c r="H45" s="120"/>
      <c r="I45" s="120"/>
    </row>
    <row r="46" spans="1:9" s="66" customFormat="1" ht="14.25">
      <c r="A46" s="17"/>
      <c r="B46" s="120"/>
      <c r="C46" s="120"/>
      <c r="D46" s="120"/>
      <c r="E46" s="120"/>
      <c r="F46" s="120"/>
      <c r="G46" s="120"/>
      <c r="H46" s="120"/>
      <c r="I46" s="120"/>
    </row>
    <row r="47" spans="1:9" s="66" customFormat="1" ht="14.25">
      <c r="A47" s="17"/>
      <c r="B47" s="41"/>
      <c r="C47" s="41"/>
      <c r="D47" s="41"/>
      <c r="E47" s="41"/>
      <c r="F47" s="41"/>
      <c r="G47" s="41"/>
      <c r="H47" s="41"/>
      <c r="I47" s="41"/>
    </row>
    <row r="48" spans="1:9" s="66" customFormat="1" ht="14.25">
      <c r="A48" s="58"/>
      <c r="B48" s="50"/>
      <c r="C48" s="50"/>
      <c r="D48" s="50"/>
      <c r="E48" s="50"/>
      <c r="F48" s="41"/>
      <c r="G48" s="41"/>
      <c r="H48" s="41"/>
      <c r="I48" s="41"/>
    </row>
    <row r="49" spans="1:9" s="66" customFormat="1" ht="14.25">
      <c r="A49" s="17"/>
      <c r="B49" s="50"/>
      <c r="C49" s="50"/>
      <c r="D49" s="50"/>
      <c r="E49" s="50"/>
      <c r="F49" s="41"/>
      <c r="G49" s="41"/>
      <c r="H49" s="41"/>
      <c r="I49" s="41"/>
    </row>
    <row r="50" spans="1:9" s="66" customFormat="1" ht="16.5">
      <c r="A50" s="62"/>
      <c r="B50" s="63"/>
      <c r="C50" s="63"/>
      <c r="D50" s="63"/>
      <c r="E50" s="63"/>
      <c r="F50" s="65"/>
      <c r="G50" s="65"/>
      <c r="H50" s="65"/>
      <c r="I50" s="65"/>
    </row>
    <row r="51" spans="1:9" s="66" customFormat="1" ht="14.25">
      <c r="A51" s="36"/>
      <c r="B51" s="31"/>
      <c r="C51" s="31"/>
      <c r="D51" s="31"/>
      <c r="E51" s="31"/>
      <c r="F51" s="64"/>
      <c r="G51" s="41"/>
      <c r="H51" s="41"/>
      <c r="I51" s="41"/>
    </row>
    <row r="52" spans="1:9" s="66" customFormat="1" ht="14.25">
      <c r="A52" s="31"/>
      <c r="B52" s="51"/>
      <c r="C52" s="51"/>
      <c r="D52" s="51"/>
      <c r="E52" s="51"/>
      <c r="F52" s="51"/>
      <c r="G52" s="51"/>
      <c r="H52" s="51"/>
      <c r="I52" s="51"/>
    </row>
    <row r="53" spans="1:9" s="66" customFormat="1" ht="14.25">
      <c r="A53" s="17"/>
      <c r="B53" s="41"/>
      <c r="C53" s="41"/>
      <c r="D53" s="41"/>
      <c r="E53" s="41"/>
      <c r="F53" s="41"/>
      <c r="G53" s="41"/>
      <c r="H53" s="41"/>
      <c r="I53" s="41"/>
    </row>
    <row r="54" spans="1:9" s="66" customFormat="1" ht="14.25">
      <c r="A54" s="17"/>
      <c r="B54" s="41"/>
      <c r="C54" s="41"/>
      <c r="D54" s="41"/>
      <c r="E54" s="41"/>
      <c r="F54" s="41"/>
      <c r="G54" s="41"/>
      <c r="H54" s="41"/>
      <c r="I54" s="41"/>
    </row>
    <row r="55" spans="1:9" s="66" customFormat="1" ht="14.25">
      <c r="A55" s="17"/>
      <c r="B55" s="41"/>
      <c r="C55" s="41"/>
      <c r="D55" s="41"/>
      <c r="E55" s="41"/>
      <c r="F55" s="41"/>
      <c r="G55" s="41"/>
      <c r="H55" s="41"/>
      <c r="I55" s="41"/>
    </row>
    <row r="56" spans="1:9" s="66" customFormat="1" ht="14.25">
      <c r="A56" s="17"/>
      <c r="B56" s="41"/>
      <c r="C56" s="41"/>
      <c r="D56" s="41"/>
      <c r="E56" s="41"/>
      <c r="F56" s="41"/>
      <c r="G56" s="41"/>
      <c r="H56" s="41"/>
      <c r="I56" s="41"/>
    </row>
    <row r="57" spans="1:9" s="66" customFormat="1" ht="14.25">
      <c r="A57" s="17"/>
      <c r="B57" s="41"/>
      <c r="C57" s="41"/>
      <c r="D57" s="41"/>
      <c r="E57" s="41"/>
      <c r="F57" s="41"/>
      <c r="G57" s="41"/>
      <c r="H57" s="41"/>
      <c r="I57" s="41"/>
    </row>
    <row r="58" spans="1:9" s="66" customFormat="1" ht="14.25">
      <c r="A58" s="58"/>
      <c r="B58" s="50"/>
      <c r="C58" s="50"/>
      <c r="D58" s="50"/>
      <c r="E58" s="50"/>
      <c r="F58" s="50"/>
      <c r="G58" s="50"/>
      <c r="H58" s="50"/>
      <c r="I58" s="50"/>
    </row>
    <row r="59" spans="1:9" s="66" customFormat="1" ht="14.25">
      <c r="A59" s="58"/>
      <c r="B59" s="31"/>
      <c r="C59" s="31"/>
      <c r="D59" s="31"/>
      <c r="E59" s="31"/>
      <c r="F59" s="31"/>
      <c r="G59" s="31"/>
      <c r="H59" s="31"/>
      <c r="I59" s="31"/>
    </row>
    <row r="60" spans="1:9" s="66" customFormat="1" ht="14.25">
      <c r="A60" s="58"/>
      <c r="B60" s="50"/>
      <c r="C60" s="41"/>
      <c r="D60" s="41"/>
      <c r="E60" s="41"/>
      <c r="F60" s="41"/>
      <c r="G60" s="31"/>
      <c r="H60" s="31"/>
      <c r="I60" s="31"/>
    </row>
    <row r="61" s="66" customFormat="1" ht="14.25"/>
    <row r="62" s="66" customFormat="1" ht="14.25"/>
    <row r="63" s="66" customFormat="1" ht="14.25"/>
    <row r="64" s="66" customFormat="1" ht="14.25"/>
    <row r="65" spans="2:9" s="66" customFormat="1" ht="14.25">
      <c r="B65" s="100"/>
      <c r="C65" s="100"/>
      <c r="D65" s="100"/>
      <c r="E65" s="100"/>
      <c r="F65" s="100"/>
      <c r="G65" s="100"/>
      <c r="H65" s="100"/>
      <c r="I65" s="100"/>
    </row>
    <row r="66" spans="6:9" s="66" customFormat="1" ht="14.25">
      <c r="F66" s="73"/>
      <c r="G66" s="73"/>
      <c r="H66" s="73"/>
      <c r="I66" s="73"/>
    </row>
    <row r="67" spans="6:9" s="66" customFormat="1" ht="14.25">
      <c r="F67" s="73"/>
      <c r="G67" s="73"/>
      <c r="H67" s="73"/>
      <c r="I67" s="73"/>
    </row>
    <row r="68" spans="6:9" s="66" customFormat="1" ht="14.25">
      <c r="F68" s="73"/>
      <c r="G68" s="73"/>
      <c r="H68" s="73"/>
      <c r="I68" s="73"/>
    </row>
    <row r="69" spans="6:9" s="66" customFormat="1" ht="14.25">
      <c r="F69" s="73"/>
      <c r="G69" s="73"/>
      <c r="H69" s="73"/>
      <c r="I69" s="73"/>
    </row>
    <row r="70" spans="6:9" s="66" customFormat="1" ht="14.25">
      <c r="F70" s="73"/>
      <c r="G70" s="73"/>
      <c r="H70" s="73"/>
      <c r="I70" s="73"/>
    </row>
    <row r="71" spans="6:9" s="66" customFormat="1" ht="14.25">
      <c r="F71" s="73"/>
      <c r="G71" s="73"/>
      <c r="H71" s="73"/>
      <c r="I71" s="73"/>
    </row>
    <row r="72" spans="6:9" s="66" customFormat="1" ht="14.25">
      <c r="F72" s="73"/>
      <c r="G72" s="73"/>
      <c r="H72" s="73"/>
      <c r="I72" s="73"/>
    </row>
    <row r="73" spans="6:9" s="66" customFormat="1" ht="14.25">
      <c r="F73" s="73"/>
      <c r="G73" s="73"/>
      <c r="H73" s="73"/>
      <c r="I73" s="73"/>
    </row>
    <row r="74" spans="6:9" s="66" customFormat="1" ht="14.25">
      <c r="F74" s="73"/>
      <c r="G74" s="73"/>
      <c r="H74" s="73"/>
      <c r="I74" s="73"/>
    </row>
    <row r="75" spans="6:9" s="66" customFormat="1" ht="14.25">
      <c r="F75" s="73"/>
      <c r="G75" s="73"/>
      <c r="H75" s="73"/>
      <c r="I75" s="73"/>
    </row>
    <row r="76" spans="6:9" s="66" customFormat="1" ht="14.25">
      <c r="F76" s="73"/>
      <c r="G76" s="73"/>
      <c r="H76" s="73"/>
      <c r="I76" s="73"/>
    </row>
    <row r="77" spans="6:9" ht="14.25">
      <c r="F77" s="67"/>
      <c r="G77" s="67"/>
      <c r="H77" s="67"/>
      <c r="I77" s="67"/>
    </row>
    <row r="78" spans="6:9" ht="14.25">
      <c r="F78" s="67"/>
      <c r="G78" s="67"/>
      <c r="H78" s="67"/>
      <c r="I78" s="67"/>
    </row>
    <row r="79" spans="6:9" ht="14.25">
      <c r="F79" s="67"/>
      <c r="G79" s="67"/>
      <c r="H79" s="67"/>
      <c r="I79" s="67"/>
    </row>
    <row r="80" spans="6:9" ht="14.25">
      <c r="F80" s="67"/>
      <c r="G80" s="67"/>
      <c r="H80" s="67"/>
      <c r="I80" s="67"/>
    </row>
    <row r="81" spans="6:9" ht="14.25">
      <c r="F81" s="67"/>
      <c r="G81" s="67"/>
      <c r="H81" s="67"/>
      <c r="I81" s="67"/>
    </row>
    <row r="82" spans="6:9" ht="14.25">
      <c r="F82" s="67"/>
      <c r="G82" s="67"/>
      <c r="H82" s="67"/>
      <c r="I82" s="67"/>
    </row>
    <row r="83" spans="6:9" ht="14.25">
      <c r="F83" s="67"/>
      <c r="G83" s="67"/>
      <c r="H83" s="67"/>
      <c r="I83" s="67"/>
    </row>
    <row r="84" spans="6:9" ht="14.25">
      <c r="F84" s="67"/>
      <c r="G84" s="67"/>
      <c r="H84" s="67"/>
      <c r="I84" s="67"/>
    </row>
    <row r="85" spans="6:9" ht="14.25">
      <c r="F85" s="67"/>
      <c r="G85" s="67"/>
      <c r="H85" s="67"/>
      <c r="I85" s="67"/>
    </row>
    <row r="86" spans="6:9" ht="14.25">
      <c r="F86" s="67"/>
      <c r="G86" s="67"/>
      <c r="H86" s="67"/>
      <c r="I86" s="67"/>
    </row>
    <row r="87" spans="6:9" ht="14.25">
      <c r="F87" s="67"/>
      <c r="G87" s="67"/>
      <c r="H87" s="67"/>
      <c r="I87" s="67"/>
    </row>
    <row r="88" spans="6:9" ht="14.25">
      <c r="F88" s="67"/>
      <c r="G88" s="67"/>
      <c r="H88" s="67"/>
      <c r="I88" s="67"/>
    </row>
    <row r="89" spans="6:9" ht="14.25">
      <c r="F89" s="67"/>
      <c r="G89" s="67"/>
      <c r="H89" s="67"/>
      <c r="I89" s="67"/>
    </row>
    <row r="90" spans="6:9" ht="14.25">
      <c r="F90" s="67"/>
      <c r="G90" s="67"/>
      <c r="H90" s="67"/>
      <c r="I90" s="67"/>
    </row>
    <row r="91" spans="6:9" ht="14.25">
      <c r="F91" s="67"/>
      <c r="G91" s="67"/>
      <c r="H91" s="67"/>
      <c r="I91" s="67"/>
    </row>
    <row r="92" spans="6:9" ht="14.25">
      <c r="F92" s="67"/>
      <c r="G92" s="67"/>
      <c r="H92" s="67"/>
      <c r="I92" s="67"/>
    </row>
    <row r="93" spans="6:9" ht="14.25">
      <c r="F93" s="67"/>
      <c r="G93" s="67"/>
      <c r="H93" s="67"/>
      <c r="I93" s="67"/>
    </row>
    <row r="94" spans="6:9" ht="14.25">
      <c r="F94" s="67"/>
      <c r="G94" s="67"/>
      <c r="H94" s="67"/>
      <c r="I94" s="67"/>
    </row>
    <row r="95" spans="6:9" ht="14.25">
      <c r="F95" s="67"/>
      <c r="G95" s="67"/>
      <c r="H95" s="67"/>
      <c r="I95" s="67"/>
    </row>
    <row r="96" spans="6:9" ht="14.25">
      <c r="F96" s="67"/>
      <c r="G96" s="67"/>
      <c r="H96" s="67"/>
      <c r="I96" s="67"/>
    </row>
    <row r="97" spans="6:9" ht="14.25">
      <c r="F97" s="67"/>
      <c r="G97" s="67"/>
      <c r="H97" s="67"/>
      <c r="I97" s="67"/>
    </row>
    <row r="98" spans="6:9" ht="14.25">
      <c r="F98" s="67"/>
      <c r="G98" s="67"/>
      <c r="H98" s="67"/>
      <c r="I98" s="67"/>
    </row>
    <row r="99" spans="6:9" ht="14.25">
      <c r="F99" s="67"/>
      <c r="G99" s="67"/>
      <c r="H99" s="67"/>
      <c r="I99" s="67"/>
    </row>
    <row r="100" spans="6:9" ht="14.25">
      <c r="F100" s="67"/>
      <c r="G100" s="67"/>
      <c r="H100" s="67"/>
      <c r="I100" s="67"/>
    </row>
    <row r="101" spans="6:9" ht="14.25">
      <c r="F101" s="67"/>
      <c r="G101" s="67"/>
      <c r="H101" s="67"/>
      <c r="I101" s="67"/>
    </row>
    <row r="102" spans="6:9" ht="14.25">
      <c r="F102" s="67"/>
      <c r="G102" s="67"/>
      <c r="H102" s="67"/>
      <c r="I102" s="67"/>
    </row>
    <row r="103" spans="6:9" ht="14.25">
      <c r="F103" s="67"/>
      <c r="G103" s="67"/>
      <c r="H103" s="67"/>
      <c r="I103" s="67"/>
    </row>
    <row r="104" spans="6:9" ht="14.25">
      <c r="F104" s="67"/>
      <c r="G104" s="67"/>
      <c r="H104" s="67"/>
      <c r="I104" s="67"/>
    </row>
    <row r="105" spans="6:9" ht="14.25">
      <c r="F105" s="67"/>
      <c r="G105" s="67"/>
      <c r="H105" s="67"/>
      <c r="I105" s="67"/>
    </row>
    <row r="106" spans="6:9" ht="14.25">
      <c r="F106" s="67"/>
      <c r="G106" s="67"/>
      <c r="H106" s="67"/>
      <c r="I106" s="67"/>
    </row>
    <row r="107" spans="6:9" ht="14.25">
      <c r="F107" s="67"/>
      <c r="G107" s="67"/>
      <c r="H107" s="67"/>
      <c r="I107" s="67"/>
    </row>
    <row r="108" spans="6:9" ht="14.25">
      <c r="F108" s="67"/>
      <c r="G108" s="67"/>
      <c r="H108" s="67"/>
      <c r="I108" s="67"/>
    </row>
    <row r="109" spans="6:9" ht="14.25">
      <c r="F109" s="67"/>
      <c r="G109" s="67"/>
      <c r="H109" s="67"/>
      <c r="I109" s="67"/>
    </row>
    <row r="110" spans="6:9" ht="14.25">
      <c r="F110" s="67"/>
      <c r="G110" s="67"/>
      <c r="H110" s="67"/>
      <c r="I110" s="67"/>
    </row>
    <row r="111" spans="6:9" ht="14.25">
      <c r="F111" s="67"/>
      <c r="G111" s="67"/>
      <c r="H111" s="67"/>
      <c r="I111" s="67"/>
    </row>
    <row r="112" spans="6:9" ht="14.25">
      <c r="F112" s="67"/>
      <c r="G112" s="67"/>
      <c r="H112" s="67"/>
      <c r="I112" s="67"/>
    </row>
    <row r="946" ht="14.25">
      <c r="A946" s="32" t="s">
        <v>532</v>
      </c>
    </row>
  </sheetData>
  <sheetProtection/>
  <mergeCells count="2">
    <mergeCell ref="B6:E6"/>
    <mergeCell ref="F6:I6"/>
  </mergeCells>
  <conditionalFormatting sqref="C26:I26">
    <cfRule type="cellIs" priority="3" dxfId="75" operator="notBetween">
      <formula>0.5</formula>
      <formula>-0.5</formula>
    </cfRule>
  </conditionalFormatting>
  <conditionalFormatting sqref="B26">
    <cfRule type="cellIs" priority="1" dxfId="75" operator="notBetween">
      <formula>0.5</formula>
      <formula>-0.5</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sheetPr>
  <dimension ref="A1:L998"/>
  <sheetViews>
    <sheetView showGridLines="0" zoomScalePageLayoutView="0" workbookViewId="0" topLeftCell="A1">
      <selection activeCell="L7" sqref="L7"/>
    </sheetView>
  </sheetViews>
  <sheetFormatPr defaultColWidth="12.57421875" defaultRowHeight="15"/>
  <cols>
    <col min="1" max="1" width="40.57421875" style="74" customWidth="1"/>
    <col min="2" max="9" width="10.00390625" style="74" customWidth="1"/>
    <col min="10" max="16384" width="12.57421875" style="74" customWidth="1"/>
  </cols>
  <sheetData>
    <row r="1" spans="1:9" ht="16.5">
      <c r="A1" s="105" t="s">
        <v>159</v>
      </c>
      <c r="B1" s="105"/>
      <c r="C1" s="105"/>
      <c r="D1" s="105"/>
      <c r="E1" s="105"/>
      <c r="F1" s="105"/>
      <c r="G1" s="105"/>
      <c r="H1" s="105"/>
      <c r="I1" s="105"/>
    </row>
    <row r="2" spans="1:9" ht="12">
      <c r="A2" s="75" t="s">
        <v>163</v>
      </c>
      <c r="B2" s="76"/>
      <c r="C2" s="76"/>
      <c r="D2" s="76"/>
      <c r="E2" s="76"/>
      <c r="F2" s="76"/>
      <c r="G2" s="76"/>
      <c r="H2" s="76"/>
      <c r="I2" s="76"/>
    </row>
    <row r="3" spans="1:9" ht="13.5">
      <c r="A3" s="77"/>
      <c r="B3" s="78">
        <v>43921</v>
      </c>
      <c r="C3" s="78">
        <v>44012</v>
      </c>
      <c r="D3" s="78">
        <v>44104</v>
      </c>
      <c r="E3" s="125">
        <v>44196</v>
      </c>
      <c r="F3" s="78">
        <v>44286</v>
      </c>
      <c r="G3" s="78">
        <v>44377</v>
      </c>
      <c r="H3" s="78">
        <v>44469</v>
      </c>
      <c r="I3" s="78">
        <v>44561</v>
      </c>
    </row>
    <row r="4" spans="1:9" ht="12">
      <c r="A4" s="76"/>
      <c r="B4" s="79"/>
      <c r="C4" s="79"/>
      <c r="D4" s="79"/>
      <c r="E4" s="126"/>
      <c r="F4" s="79"/>
      <c r="G4" s="79"/>
      <c r="H4" s="76"/>
      <c r="I4" s="76"/>
    </row>
    <row r="5" spans="1:11" ht="14.25">
      <c r="A5" s="18" t="s">
        <v>549</v>
      </c>
      <c r="B5" s="123">
        <v>42.87791834030542</v>
      </c>
      <c r="C5" s="123">
        <v>43.79781835242388</v>
      </c>
      <c r="D5" s="123">
        <v>43.6832744546622</v>
      </c>
      <c r="E5" s="127">
        <v>45.063179905361075</v>
      </c>
      <c r="F5" s="123">
        <v>44.702821777927866</v>
      </c>
      <c r="G5" s="123">
        <v>44.819834001864606</v>
      </c>
      <c r="H5" s="123">
        <v>44.74692214403167</v>
      </c>
      <c r="I5" s="123">
        <v>45.237717626630115</v>
      </c>
      <c r="J5" s="80"/>
      <c r="K5" s="80"/>
    </row>
    <row r="6" spans="1:12" ht="12">
      <c r="A6" s="76"/>
      <c r="B6" s="101"/>
      <c r="C6" s="101"/>
      <c r="D6" s="101"/>
      <c r="E6" s="128"/>
      <c r="F6" s="101"/>
      <c r="G6" s="101"/>
      <c r="H6" s="101"/>
      <c r="I6" s="101"/>
      <c r="J6" s="81"/>
      <c r="K6" s="81"/>
      <c r="L6" s="81"/>
    </row>
    <row r="7" spans="1:11" ht="14.25">
      <c r="A7" s="7" t="s">
        <v>16</v>
      </c>
      <c r="B7" s="124">
        <v>51.752663496268816</v>
      </c>
      <c r="C7" s="124">
        <v>52.77304758426099</v>
      </c>
      <c r="D7" s="124">
        <v>52.0832429490909</v>
      </c>
      <c r="E7" s="129">
        <v>54.713798769311275</v>
      </c>
      <c r="F7" s="124">
        <v>46.296870855382075</v>
      </c>
      <c r="G7" s="124">
        <v>49.61054880002327</v>
      </c>
      <c r="H7" s="124">
        <v>49.94602199322614</v>
      </c>
      <c r="I7" s="124">
        <v>51.66024978517023</v>
      </c>
      <c r="J7" s="80"/>
      <c r="K7" s="80"/>
    </row>
    <row r="8" spans="1:12" ht="14.25" customHeight="1">
      <c r="A8" s="76"/>
      <c r="B8" s="101"/>
      <c r="C8" s="101"/>
      <c r="D8" s="101"/>
      <c r="E8" s="128"/>
      <c r="F8" s="101"/>
      <c r="G8" s="101"/>
      <c r="H8" s="101"/>
      <c r="I8" s="101"/>
      <c r="J8" s="82"/>
      <c r="K8" s="81"/>
      <c r="L8" s="81"/>
    </row>
    <row r="9" spans="1:12" ht="14.25" customHeight="1">
      <c r="A9" s="7" t="s">
        <v>23</v>
      </c>
      <c r="B9" s="124">
        <v>33.46087281062884</v>
      </c>
      <c r="C9" s="124">
        <v>34.086385148821286</v>
      </c>
      <c r="D9" s="124">
        <v>33.58165054018766</v>
      </c>
      <c r="E9" s="129">
        <v>33.627745382584514</v>
      </c>
      <c r="F9" s="124">
        <v>35.67332364307006</v>
      </c>
      <c r="G9" s="124">
        <v>35.48096651152269</v>
      </c>
      <c r="H9" s="124">
        <v>35.37181969080469</v>
      </c>
      <c r="I9" s="124">
        <v>35.278023389788544</v>
      </c>
      <c r="J9" s="82"/>
      <c r="K9" s="81"/>
      <c r="L9" s="81"/>
    </row>
    <row r="10" spans="1:12" ht="14.25" customHeight="1">
      <c r="A10" s="76"/>
      <c r="B10" s="101"/>
      <c r="C10" s="101"/>
      <c r="D10" s="101"/>
      <c r="E10" s="128"/>
      <c r="F10" s="101"/>
      <c r="G10" s="101"/>
      <c r="H10" s="101"/>
      <c r="I10" s="101"/>
      <c r="J10" s="82"/>
      <c r="K10" s="81"/>
      <c r="L10" s="81"/>
    </row>
    <row r="11" spans="1:11" ht="14.25">
      <c r="A11" s="7" t="s">
        <v>550</v>
      </c>
      <c r="B11" s="124">
        <v>28.89337151606809</v>
      </c>
      <c r="C11" s="124">
        <v>28.764426191113778</v>
      </c>
      <c r="D11" s="124">
        <v>27.645904410726818</v>
      </c>
      <c r="E11" s="129">
        <v>28.83398258765424</v>
      </c>
      <c r="F11" s="124">
        <v>31.807678874989477</v>
      </c>
      <c r="G11" s="124">
        <v>31.773085069771444</v>
      </c>
      <c r="H11" s="124">
        <v>30.450084486741613</v>
      </c>
      <c r="I11" s="124">
        <v>29.505856929400064</v>
      </c>
      <c r="J11" s="80"/>
      <c r="K11" s="80"/>
    </row>
    <row r="12" spans="1:12" ht="14.25" customHeight="1">
      <c r="A12" s="76"/>
      <c r="B12" s="101"/>
      <c r="C12" s="101"/>
      <c r="D12" s="101"/>
      <c r="E12" s="128"/>
      <c r="F12" s="101"/>
      <c r="G12" s="101"/>
      <c r="H12" s="101"/>
      <c r="I12" s="101"/>
      <c r="J12" s="81"/>
      <c r="K12" s="81"/>
      <c r="L12" s="81"/>
    </row>
    <row r="13" spans="1:11" ht="14.25">
      <c r="A13" s="7" t="s">
        <v>551</v>
      </c>
      <c r="B13" s="124">
        <v>45.72643044894236</v>
      </c>
      <c r="C13" s="124">
        <v>43.789629693881864</v>
      </c>
      <c r="D13" s="124">
        <v>43.35508701678248</v>
      </c>
      <c r="E13" s="129">
        <v>43.14992404920226</v>
      </c>
      <c r="F13" s="124">
        <v>47.95661784450792</v>
      </c>
      <c r="G13" s="124">
        <v>46.85472072267739</v>
      </c>
      <c r="H13" s="124">
        <v>47.50811086435148</v>
      </c>
      <c r="I13" s="124">
        <v>48.1504131249679</v>
      </c>
      <c r="J13" s="80"/>
      <c r="K13" s="80"/>
    </row>
    <row r="14" spans="1:12" ht="12">
      <c r="A14" s="76"/>
      <c r="B14" s="101"/>
      <c r="C14" s="101"/>
      <c r="D14" s="101"/>
      <c r="E14" s="128"/>
      <c r="F14" s="101"/>
      <c r="G14" s="101"/>
      <c r="H14" s="101"/>
      <c r="I14" s="101"/>
      <c r="J14" s="81"/>
      <c r="K14" s="81"/>
      <c r="L14" s="81"/>
    </row>
    <row r="15" spans="1:9" ht="12">
      <c r="A15" s="7" t="s">
        <v>436</v>
      </c>
      <c r="B15" s="124">
        <v>59.23426066684655</v>
      </c>
      <c r="C15" s="124">
        <v>51.51337294174685</v>
      </c>
      <c r="D15" s="124">
        <v>52.651834476772564</v>
      </c>
      <c r="E15" s="129">
        <v>55.797743868077966</v>
      </c>
      <c r="F15" s="124">
        <v>49.985208706832374</v>
      </c>
      <c r="G15" s="124">
        <v>53.99190090379358</v>
      </c>
      <c r="H15" s="124">
        <v>54.08142116749689</v>
      </c>
      <c r="I15" s="124">
        <v>58.354421948345944</v>
      </c>
    </row>
    <row r="16" spans="1:12" ht="12">
      <c r="A16" s="76"/>
      <c r="B16" s="83"/>
      <c r="C16" s="83"/>
      <c r="D16" s="83"/>
      <c r="E16" s="83"/>
      <c r="F16" s="83"/>
      <c r="G16" s="83"/>
      <c r="H16" s="76"/>
      <c r="I16" s="84"/>
      <c r="J16" s="81"/>
      <c r="K16" s="81"/>
      <c r="L16" s="81"/>
    </row>
    <row r="17" spans="1:12" ht="12">
      <c r="A17" s="20" t="s">
        <v>161</v>
      </c>
      <c r="B17" s="76"/>
      <c r="C17" s="76"/>
      <c r="D17" s="76"/>
      <c r="E17" s="76"/>
      <c r="F17" s="76"/>
      <c r="G17" s="76"/>
      <c r="H17" s="76"/>
      <c r="I17" s="84"/>
      <c r="J17" s="81"/>
      <c r="K17" s="81"/>
      <c r="L17" s="81"/>
    </row>
    <row r="18" spans="1:12" ht="12">
      <c r="A18" s="85"/>
      <c r="B18" s="85"/>
      <c r="C18" s="85"/>
      <c r="D18" s="85"/>
      <c r="E18" s="85"/>
      <c r="F18" s="85"/>
      <c r="G18" s="85"/>
      <c r="H18" s="85"/>
      <c r="I18" s="86"/>
      <c r="J18" s="81"/>
      <c r="K18" s="81"/>
      <c r="L18" s="81"/>
    </row>
    <row r="19" spans="1:9" ht="12">
      <c r="A19" s="20" t="s">
        <v>464</v>
      </c>
      <c r="B19" s="85"/>
      <c r="C19" s="85"/>
      <c r="D19" s="85"/>
      <c r="E19" s="85"/>
      <c r="F19" s="85"/>
      <c r="G19" s="85"/>
      <c r="H19" s="85"/>
      <c r="I19" s="85"/>
    </row>
    <row r="24" spans="2:9" ht="12">
      <c r="B24" s="121"/>
      <c r="C24" s="121"/>
      <c r="D24" s="121"/>
      <c r="E24" s="121"/>
      <c r="F24" s="121"/>
      <c r="G24" s="121"/>
      <c r="H24" s="121"/>
      <c r="I24" s="121"/>
    </row>
    <row r="25" spans="2:9" ht="12">
      <c r="B25" s="121"/>
      <c r="C25" s="121"/>
      <c r="D25" s="121"/>
      <c r="E25" s="121"/>
      <c r="F25" s="121"/>
      <c r="G25" s="121"/>
      <c r="H25" s="121"/>
      <c r="I25" s="121"/>
    </row>
    <row r="26" spans="2:10" ht="12">
      <c r="B26" s="121"/>
      <c r="C26" s="121"/>
      <c r="D26" s="121"/>
      <c r="E26" s="121"/>
      <c r="F26" s="121"/>
      <c r="G26" s="121"/>
      <c r="H26" s="121"/>
      <c r="I26" s="121"/>
      <c r="J26" s="122"/>
    </row>
    <row r="27" spans="2:9" ht="12">
      <c r="B27" s="121"/>
      <c r="C27" s="121"/>
      <c r="D27" s="121"/>
      <c r="E27" s="121"/>
      <c r="F27" s="121"/>
      <c r="G27" s="121"/>
      <c r="H27" s="121"/>
      <c r="I27" s="121"/>
    </row>
    <row r="28" spans="2:9" ht="12">
      <c r="B28" s="121"/>
      <c r="C28" s="121"/>
      <c r="D28" s="121"/>
      <c r="E28" s="121"/>
      <c r="F28" s="121"/>
      <c r="G28" s="121"/>
      <c r="H28" s="121"/>
      <c r="I28" s="121"/>
    </row>
    <row r="29" spans="2:9" ht="12">
      <c r="B29" s="121"/>
      <c r="C29" s="121"/>
      <c r="D29" s="121"/>
      <c r="E29" s="121"/>
      <c r="F29" s="121"/>
      <c r="G29" s="121"/>
      <c r="H29" s="121"/>
      <c r="I29" s="121"/>
    </row>
    <row r="30" spans="2:9" ht="12">
      <c r="B30" s="121"/>
      <c r="C30" s="121"/>
      <c r="D30" s="121"/>
      <c r="E30" s="121"/>
      <c r="F30" s="121"/>
      <c r="G30" s="121"/>
      <c r="H30" s="121"/>
      <c r="I30" s="121"/>
    </row>
    <row r="31" spans="2:9" ht="12">
      <c r="B31" s="121"/>
      <c r="C31" s="121"/>
      <c r="D31" s="121"/>
      <c r="E31" s="121"/>
      <c r="F31" s="121"/>
      <c r="G31" s="121"/>
      <c r="H31" s="121"/>
      <c r="I31" s="121"/>
    </row>
    <row r="32" spans="2:9" ht="12">
      <c r="B32" s="121"/>
      <c r="C32" s="121"/>
      <c r="D32" s="121"/>
      <c r="E32" s="121"/>
      <c r="F32" s="121"/>
      <c r="G32" s="121"/>
      <c r="H32" s="121"/>
      <c r="I32" s="121"/>
    </row>
    <row r="33" spans="2:9" ht="12">
      <c r="B33" s="121"/>
      <c r="C33" s="121"/>
      <c r="D33" s="121"/>
      <c r="E33" s="121"/>
      <c r="F33" s="121"/>
      <c r="G33" s="121"/>
      <c r="H33" s="121"/>
      <c r="I33" s="121"/>
    </row>
    <row r="34" spans="2:9" ht="12">
      <c r="B34" s="121"/>
      <c r="C34" s="121"/>
      <c r="D34" s="121"/>
      <c r="E34" s="121"/>
      <c r="F34" s="121"/>
      <c r="G34" s="121"/>
      <c r="H34" s="121"/>
      <c r="I34" s="121"/>
    </row>
    <row r="998" ht="12">
      <c r="A998" s="74" t="s">
        <v>532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8"/>
  </sheetPr>
  <dimension ref="A1:L1005"/>
  <sheetViews>
    <sheetView showGridLines="0" zoomScalePageLayoutView="0" workbookViewId="0" topLeftCell="A1">
      <selection activeCell="D28" sqref="D28"/>
    </sheetView>
  </sheetViews>
  <sheetFormatPr defaultColWidth="11.421875" defaultRowHeight="15"/>
  <cols>
    <col min="1" max="1" width="40.421875" style="0" customWidth="1"/>
    <col min="2" max="2" width="15.8515625" style="0" customWidth="1"/>
    <col min="3" max="3" width="14.140625" style="0" customWidth="1"/>
    <col min="4" max="4" width="14.57421875" style="0" customWidth="1"/>
    <col min="5" max="5" width="13.421875" style="0" customWidth="1"/>
    <col min="6" max="6" width="12.8515625" style="0" customWidth="1"/>
    <col min="7" max="10" width="11.421875" style="0" customWidth="1"/>
    <col min="11" max="12" width="14.57421875" style="0" bestFit="1" customWidth="1"/>
  </cols>
  <sheetData>
    <row r="1" spans="1:9" ht="16.5">
      <c r="A1" s="105" t="s">
        <v>53</v>
      </c>
      <c r="B1" s="105"/>
      <c r="C1" s="105"/>
      <c r="D1" s="105"/>
      <c r="E1" s="105"/>
      <c r="F1" s="105"/>
      <c r="G1" s="105"/>
      <c r="H1" s="105"/>
      <c r="I1" s="105"/>
    </row>
    <row r="2" spans="1:9" ht="14.25">
      <c r="A2" s="9" t="s">
        <v>61</v>
      </c>
      <c r="B2" s="50"/>
      <c r="C2" s="50"/>
      <c r="D2" s="89"/>
      <c r="E2" s="89"/>
      <c r="F2" s="89"/>
      <c r="G2" s="89"/>
      <c r="H2" s="89"/>
      <c r="I2" s="89"/>
    </row>
    <row r="3" spans="1:9" ht="15">
      <c r="A3" s="90"/>
      <c r="B3" s="50"/>
      <c r="C3" s="50"/>
      <c r="D3" s="88"/>
      <c r="E3" s="88"/>
      <c r="F3" s="88"/>
      <c r="G3" s="88"/>
      <c r="H3" s="88"/>
      <c r="I3" s="88"/>
    </row>
    <row r="4" spans="1:9" ht="15.75" customHeight="1">
      <c r="A4" s="91"/>
      <c r="B4" s="137" t="s">
        <v>367</v>
      </c>
      <c r="C4" s="137"/>
      <c r="D4" s="137"/>
      <c r="E4" s="137"/>
      <c r="F4" s="137"/>
      <c r="G4" s="137"/>
      <c r="H4" s="137"/>
      <c r="I4" s="137"/>
    </row>
    <row r="5" spans="1:11" ht="14.25">
      <c r="A5" s="91"/>
      <c r="B5" s="87">
        <v>43921</v>
      </c>
      <c r="C5" s="87">
        <v>44012</v>
      </c>
      <c r="D5" s="87">
        <v>44104</v>
      </c>
      <c r="E5" s="87">
        <v>44196</v>
      </c>
      <c r="F5" s="87">
        <v>44286</v>
      </c>
      <c r="G5" s="87">
        <v>44377</v>
      </c>
      <c r="H5" s="87">
        <v>44469</v>
      </c>
      <c r="I5" s="87">
        <v>44561</v>
      </c>
      <c r="K5" s="92"/>
    </row>
    <row r="6" spans="1:12" ht="14.25">
      <c r="A6" s="18" t="s">
        <v>7</v>
      </c>
      <c r="B6" s="44">
        <v>368839</v>
      </c>
      <c r="C6" s="44">
        <v>362388</v>
      </c>
      <c r="D6" s="44">
        <v>344215</v>
      </c>
      <c r="E6" s="44">
        <v>352622</v>
      </c>
      <c r="F6" s="44">
        <v>354433</v>
      </c>
      <c r="G6" s="44">
        <v>305543.34494778</v>
      </c>
      <c r="H6" s="44">
        <v>302547.52793548116</v>
      </c>
      <c r="I6" s="44">
        <v>307331.45301315</v>
      </c>
      <c r="K6" s="93"/>
      <c r="L6" s="94"/>
    </row>
    <row r="7" spans="1:12" ht="14.25">
      <c r="A7" s="7" t="s">
        <v>16</v>
      </c>
      <c r="B7" s="41">
        <v>110928.19708814</v>
      </c>
      <c r="C7" s="41">
        <v>109623.82356918999</v>
      </c>
      <c r="D7" s="41">
        <v>106857.98901275</v>
      </c>
      <c r="E7" s="41">
        <v>104387.87228553</v>
      </c>
      <c r="F7" s="41">
        <v>107872.02321967999</v>
      </c>
      <c r="G7" s="41">
        <v>111975.13196427</v>
      </c>
      <c r="H7" s="41">
        <v>108749.97331843001</v>
      </c>
      <c r="I7" s="41">
        <v>113797.44527904</v>
      </c>
      <c r="K7" s="93"/>
      <c r="L7" s="94"/>
    </row>
    <row r="8" spans="1:12" ht="14.25">
      <c r="A8" s="7" t="s">
        <v>23</v>
      </c>
      <c r="B8" s="41">
        <v>53539.94933836</v>
      </c>
      <c r="C8" s="41">
        <v>54965.7587876</v>
      </c>
      <c r="D8" s="41">
        <v>53464.0767211</v>
      </c>
      <c r="E8" s="41">
        <v>60825.49644080999</v>
      </c>
      <c r="F8" s="41">
        <v>61980.77996204999</v>
      </c>
      <c r="G8" s="41">
        <v>62395.633376269994</v>
      </c>
      <c r="H8" s="41">
        <v>61240.10900000001</v>
      </c>
      <c r="I8" s="41">
        <v>64572.994997839996</v>
      </c>
      <c r="K8" s="93"/>
      <c r="L8" s="94"/>
    </row>
    <row r="9" spans="1:12" ht="14.25">
      <c r="A9" s="7" t="s">
        <v>25</v>
      </c>
      <c r="B9" s="41">
        <v>59163.223</v>
      </c>
      <c r="C9" s="41">
        <v>57189.86</v>
      </c>
      <c r="D9" s="41">
        <v>50130.676999999996</v>
      </c>
      <c r="E9" s="41">
        <v>53020.526015300005</v>
      </c>
      <c r="F9" s="41">
        <v>53251.74</v>
      </c>
      <c r="G9" s="41">
        <v>53554.30000000001</v>
      </c>
      <c r="H9" s="41">
        <v>55233.178</v>
      </c>
      <c r="I9" s="41">
        <v>49718.483983800004</v>
      </c>
      <c r="K9" s="93"/>
      <c r="L9" s="94"/>
    </row>
    <row r="10" spans="1:12" ht="14.25">
      <c r="A10" s="7" t="s">
        <v>27</v>
      </c>
      <c r="B10" s="41">
        <v>44876.2198411</v>
      </c>
      <c r="C10" s="41">
        <v>44015.18471731</v>
      </c>
      <c r="D10" s="41">
        <v>40087.468540019996</v>
      </c>
      <c r="E10" s="41">
        <v>39804.424999409996</v>
      </c>
      <c r="F10" s="41">
        <v>38947.77803282</v>
      </c>
      <c r="G10" s="41">
        <v>39113.19486358</v>
      </c>
      <c r="H10" s="41">
        <v>40870.448252999995</v>
      </c>
      <c r="I10" s="41">
        <v>43334.14399471</v>
      </c>
      <c r="K10" s="93"/>
      <c r="L10" s="94"/>
    </row>
    <row r="11" spans="1:12" ht="14.25">
      <c r="A11" s="95" t="s">
        <v>29</v>
      </c>
      <c r="B11" s="41">
        <v>6910.432117140001</v>
      </c>
      <c r="C11" s="41">
        <v>6353.540634369999</v>
      </c>
      <c r="D11" s="41">
        <v>5987.350096560001</v>
      </c>
      <c r="E11" s="41">
        <v>5684.74992963</v>
      </c>
      <c r="F11" s="41">
        <v>5727.42467177</v>
      </c>
      <c r="G11" s="41">
        <v>5548.0146043</v>
      </c>
      <c r="H11" s="41">
        <v>6180.594252999999</v>
      </c>
      <c r="I11" s="41">
        <v>6775.30599561</v>
      </c>
      <c r="K11" s="93"/>
      <c r="L11" s="94"/>
    </row>
    <row r="12" spans="1:12" ht="14.25">
      <c r="A12" s="95" t="s">
        <v>30</v>
      </c>
      <c r="B12" s="41">
        <v>1748.7650000000003</v>
      </c>
      <c r="C12" s="41">
        <v>1736.961</v>
      </c>
      <c r="D12" s="41">
        <v>2140.844</v>
      </c>
      <c r="E12" s="41">
        <v>1575.173</v>
      </c>
      <c r="F12" s="41">
        <v>1577.494</v>
      </c>
      <c r="G12" s="41">
        <v>1700.4819999999995</v>
      </c>
      <c r="H12" s="41">
        <v>1602.6979999999999</v>
      </c>
      <c r="I12" s="41">
        <v>1635.52199571</v>
      </c>
      <c r="K12" s="93"/>
      <c r="L12" s="94"/>
    </row>
    <row r="13" spans="1:12" ht="14.25">
      <c r="A13" s="95" t="s">
        <v>31</v>
      </c>
      <c r="B13" s="41">
        <v>13100.239411009998</v>
      </c>
      <c r="C13" s="41">
        <v>13499.122104820002</v>
      </c>
      <c r="D13" s="41">
        <v>12079.88084906</v>
      </c>
      <c r="E13" s="41">
        <v>13095.646906889999</v>
      </c>
      <c r="F13" s="41">
        <v>12609.25952864</v>
      </c>
      <c r="G13" s="41">
        <v>12951.161905739998</v>
      </c>
      <c r="H13" s="41">
        <v>13376.350999999999</v>
      </c>
      <c r="I13" s="41">
        <v>14262.200003910002</v>
      </c>
      <c r="K13" s="93"/>
      <c r="L13" s="94"/>
    </row>
    <row r="14" spans="1:12" ht="14.25">
      <c r="A14" s="95" t="s">
        <v>32</v>
      </c>
      <c r="B14" s="41">
        <v>19278.294312949998</v>
      </c>
      <c r="C14" s="41">
        <v>18734.891978120002</v>
      </c>
      <c r="D14" s="41">
        <v>16439.1045944</v>
      </c>
      <c r="E14" s="41">
        <v>15844.840162789998</v>
      </c>
      <c r="F14" s="41">
        <v>16675.773832410003</v>
      </c>
      <c r="G14" s="41">
        <v>16469.43935354</v>
      </c>
      <c r="H14" s="41">
        <v>17336.05</v>
      </c>
      <c r="I14" s="41">
        <v>18016.47699951</v>
      </c>
      <c r="K14" s="93"/>
      <c r="L14" s="94"/>
    </row>
    <row r="15" spans="1:12" ht="14.25">
      <c r="A15" s="95" t="s">
        <v>171</v>
      </c>
      <c r="B15" s="41">
        <v>3838.489</v>
      </c>
      <c r="C15" s="41">
        <v>3690.669</v>
      </c>
      <c r="D15" s="41">
        <v>3440.2890000000007</v>
      </c>
      <c r="E15" s="41">
        <v>3604.0150001</v>
      </c>
      <c r="F15" s="41">
        <v>2357.826</v>
      </c>
      <c r="G15" s="41">
        <v>2444.0969999999998</v>
      </c>
      <c r="H15" s="41">
        <v>2374.755</v>
      </c>
      <c r="I15" s="41">
        <v>2644.63899997</v>
      </c>
      <c r="K15" s="93"/>
      <c r="L15" s="94"/>
    </row>
    <row r="16" spans="1:12" ht="14.25">
      <c r="A16" s="96" t="s">
        <v>436</v>
      </c>
      <c r="B16" s="41">
        <v>25599.16578826</v>
      </c>
      <c r="C16" s="41">
        <v>27969.815307649995</v>
      </c>
      <c r="D16" s="41">
        <v>25516.792743520004</v>
      </c>
      <c r="E16" s="41">
        <v>24331.2185127</v>
      </c>
      <c r="F16" s="41">
        <v>28436.27412497</v>
      </c>
      <c r="G16" s="41">
        <v>28369.32461407</v>
      </c>
      <c r="H16" s="41">
        <v>27041.584696980004</v>
      </c>
      <c r="I16" s="41">
        <v>29280.11150947</v>
      </c>
      <c r="K16" s="93"/>
      <c r="L16" s="94"/>
    </row>
    <row r="17" spans="1:12" ht="14.25">
      <c r="A17" s="7" t="s">
        <v>454</v>
      </c>
      <c r="B17" s="41">
        <v>74732.24494413998</v>
      </c>
      <c r="C17" s="41">
        <v>68623.55761825001</v>
      </c>
      <c r="D17" s="41">
        <v>68157.99598261001</v>
      </c>
      <c r="E17" s="41">
        <v>70252.46174624999</v>
      </c>
      <c r="F17" s="41">
        <v>63944.40466047998</v>
      </c>
      <c r="G17" s="41">
        <v>10135.760129590013</v>
      </c>
      <c r="H17" s="41">
        <v>9412.234667071207</v>
      </c>
      <c r="I17" s="41">
        <v>6628.273248290017</v>
      </c>
      <c r="K17" s="93"/>
      <c r="L17" s="94"/>
    </row>
    <row r="18" spans="1:12" ht="14.25">
      <c r="A18" s="7"/>
      <c r="B18" s="41"/>
      <c r="C18" s="41"/>
      <c r="D18" s="41"/>
      <c r="E18" s="41"/>
      <c r="F18" s="41"/>
      <c r="G18" s="41"/>
      <c r="H18" s="41"/>
      <c r="I18" s="41"/>
      <c r="K18" s="93"/>
      <c r="L18" s="94"/>
    </row>
    <row r="19" spans="1:12" ht="14.25">
      <c r="A19" s="7"/>
      <c r="B19" s="41"/>
      <c r="C19" s="41"/>
      <c r="D19" s="41"/>
      <c r="E19" s="41"/>
      <c r="F19" s="41"/>
      <c r="G19" s="41"/>
      <c r="H19" s="41"/>
      <c r="I19" s="41"/>
      <c r="K19" s="93"/>
      <c r="L19" s="94"/>
    </row>
    <row r="20" spans="1:12" ht="14.25">
      <c r="A20" s="7" t="s">
        <v>456</v>
      </c>
      <c r="B20" s="41"/>
      <c r="C20" s="41"/>
      <c r="D20" s="41"/>
      <c r="E20" s="41"/>
      <c r="F20" s="41"/>
      <c r="G20" s="41"/>
      <c r="H20" s="41"/>
      <c r="I20" s="41"/>
      <c r="K20" s="93"/>
      <c r="L20" s="94"/>
    </row>
    <row r="21" spans="1:12" ht="14.25">
      <c r="A21" s="7"/>
      <c r="K21" s="93"/>
      <c r="L21" s="94"/>
    </row>
    <row r="22" spans="1:12" ht="14.25">
      <c r="A22" s="97"/>
      <c r="B22" s="41"/>
      <c r="C22" s="41"/>
      <c r="D22" s="41"/>
      <c r="E22" s="41"/>
      <c r="F22" s="41"/>
      <c r="G22" s="41"/>
      <c r="H22" s="41"/>
      <c r="I22" s="54"/>
      <c r="K22" s="93"/>
      <c r="L22" s="94"/>
    </row>
    <row r="23" spans="1:12" ht="14.25">
      <c r="A23" s="97"/>
      <c r="B23" s="98"/>
      <c r="C23" s="98"/>
      <c r="D23" s="98"/>
      <c r="E23" s="98"/>
      <c r="F23" s="98"/>
      <c r="G23" s="98"/>
      <c r="H23" s="98"/>
      <c r="I23" s="98"/>
      <c r="K23" s="93"/>
      <c r="L23" s="94"/>
    </row>
    <row r="24" spans="1:12" ht="14.25">
      <c r="A24" s="7"/>
      <c r="B24" s="98"/>
      <c r="C24" s="98"/>
      <c r="D24" s="98"/>
      <c r="E24" s="98"/>
      <c r="F24" s="98"/>
      <c r="G24" s="98"/>
      <c r="H24" s="98"/>
      <c r="I24" s="98"/>
      <c r="K24" s="93"/>
      <c r="L24" s="94"/>
    </row>
    <row r="25" spans="1:9" ht="14.25">
      <c r="A25" s="88"/>
      <c r="B25" s="98"/>
      <c r="C25" s="98"/>
      <c r="D25" s="98"/>
      <c r="E25" s="98"/>
      <c r="F25" s="98"/>
      <c r="G25" s="98"/>
      <c r="H25" s="98"/>
      <c r="I25" s="98"/>
    </row>
    <row r="26" spans="1:9" ht="14.25">
      <c r="A26" s="99"/>
      <c r="B26" s="98"/>
      <c r="C26" s="98"/>
      <c r="D26" s="98"/>
      <c r="E26" s="98"/>
      <c r="F26" s="98"/>
      <c r="G26" s="98"/>
      <c r="H26" s="98"/>
      <c r="I26" s="98"/>
    </row>
    <row r="27" spans="2:9" ht="14.25">
      <c r="B27" s="98"/>
      <c r="C27" s="98"/>
      <c r="D27" s="98"/>
      <c r="E27" s="98"/>
      <c r="F27" s="98"/>
      <c r="G27" s="98"/>
      <c r="H27" s="98"/>
      <c r="I27" s="98"/>
    </row>
    <row r="28" spans="2:9" ht="14.25">
      <c r="B28" s="98"/>
      <c r="C28" s="98"/>
      <c r="D28" s="98"/>
      <c r="E28" s="98"/>
      <c r="F28" s="98"/>
      <c r="G28" s="98"/>
      <c r="H28" s="98"/>
      <c r="I28" s="98"/>
    </row>
    <row r="29" spans="2:9" ht="14.25">
      <c r="B29" s="98"/>
      <c r="C29" s="98"/>
      <c r="D29" s="98"/>
      <c r="E29" s="98"/>
      <c r="F29" s="98"/>
      <c r="G29" s="98"/>
      <c r="H29" s="98"/>
      <c r="I29" s="98"/>
    </row>
    <row r="30" spans="2:9" ht="14.25">
      <c r="B30" s="98"/>
      <c r="C30" s="98"/>
      <c r="D30" s="98"/>
      <c r="E30" s="98"/>
      <c r="F30" s="98"/>
      <c r="G30" s="98"/>
      <c r="H30" s="98"/>
      <c r="I30" s="98"/>
    </row>
    <row r="31" spans="2:9" ht="14.25">
      <c r="B31" s="98"/>
      <c r="C31" s="98"/>
      <c r="D31" s="98"/>
      <c r="E31" s="98"/>
      <c r="F31" s="98"/>
      <c r="G31" s="98"/>
      <c r="H31" s="98"/>
      <c r="I31" s="98"/>
    </row>
    <row r="32" spans="2:9" ht="14.25">
      <c r="B32" s="98"/>
      <c r="C32" s="98"/>
      <c r="D32" s="98"/>
      <c r="E32" s="98"/>
      <c r="F32" s="98"/>
      <c r="G32" s="98"/>
      <c r="H32" s="98"/>
      <c r="I32" s="98"/>
    </row>
    <row r="33" spans="2:9" ht="14.25">
      <c r="B33" s="98"/>
      <c r="C33" s="98"/>
      <c r="D33" s="98"/>
      <c r="E33" s="98"/>
      <c r="F33" s="98"/>
      <c r="G33" s="98"/>
      <c r="H33" s="98"/>
      <c r="I33" s="98"/>
    </row>
    <row r="34" spans="2:9" ht="14.25">
      <c r="B34" s="98"/>
      <c r="C34" s="98"/>
      <c r="D34" s="98"/>
      <c r="E34" s="98"/>
      <c r="F34" s="98"/>
      <c r="G34" s="98"/>
      <c r="H34" s="98"/>
      <c r="I34" s="98"/>
    </row>
    <row r="1005" ht="14.25">
      <c r="A1005" t="s">
        <v>532</v>
      </c>
    </row>
  </sheetData>
  <sheetProtection/>
  <mergeCells count="1">
    <mergeCell ref="B4:I4"/>
  </mergeCells>
  <conditionalFormatting sqref="B23:I34">
    <cfRule type="cellIs" priority="1" dxfId="75" operator="notBetween">
      <formula>0.25</formula>
      <formula>-0.25</formula>
    </cfRule>
  </conditionalFormatting>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8"/>
  </sheetPr>
  <dimension ref="A1:IV1000"/>
  <sheetViews>
    <sheetView showGridLines="0" zoomScale="90" zoomScaleNormal="90" zoomScalePageLayoutView="0" workbookViewId="0" topLeftCell="A1">
      <selection activeCell="F27" sqref="F27:F28"/>
    </sheetView>
  </sheetViews>
  <sheetFormatPr defaultColWidth="11.421875" defaultRowHeight="15"/>
  <cols>
    <col min="1" max="1" width="86.421875" style="32" customWidth="1"/>
    <col min="2" max="2" width="10.421875" style="32" customWidth="1"/>
    <col min="3" max="16384" width="11.421875" style="32" customWidth="1"/>
  </cols>
  <sheetData>
    <row r="1" spans="1:9" ht="16.5">
      <c r="A1" s="30" t="e">
        <f>HLOOKUP(#REF!,Nombres!$C$3:$D$636,104,FALSE)</f>
        <v>#REF!</v>
      </c>
      <c r="B1" s="31"/>
      <c r="C1" s="31"/>
      <c r="D1" s="31"/>
      <c r="E1" s="31"/>
      <c r="F1" s="31"/>
      <c r="G1" s="31"/>
      <c r="H1" s="31"/>
      <c r="I1" s="31"/>
    </row>
    <row r="2" spans="1:9" ht="19.5">
      <c r="A2" s="33"/>
      <c r="B2" s="31"/>
      <c r="C2" s="31"/>
      <c r="D2" s="31"/>
      <c r="E2" s="31"/>
      <c r="F2" s="31"/>
      <c r="G2" s="31"/>
      <c r="H2" s="31"/>
      <c r="I2" s="31"/>
    </row>
    <row r="3" spans="1:9" ht="16.5">
      <c r="A3" s="34" t="e">
        <f>HLOOKUP(#REF!,Nombres!$C$3:$D$636,51,FALSE)</f>
        <v>#REF!</v>
      </c>
      <c r="B3" s="35"/>
      <c r="C3" s="35"/>
      <c r="D3" s="35"/>
      <c r="E3" s="35"/>
      <c r="F3" s="35"/>
      <c r="G3" s="35"/>
      <c r="H3" s="35"/>
      <c r="I3" s="35"/>
    </row>
    <row r="4" spans="1:9" ht="14.25">
      <c r="A4" s="36" t="e">
        <f>HLOOKUP(#REF!,Nombres!$C$3:$D$636,32,FALSE)</f>
        <v>#REF!</v>
      </c>
      <c r="B4" s="31"/>
      <c r="C4" s="49"/>
      <c r="D4" s="49"/>
      <c r="E4" s="49"/>
      <c r="F4" s="31"/>
      <c r="G4" s="50"/>
      <c r="H4" s="50"/>
      <c r="I4" s="50"/>
    </row>
    <row r="5" spans="1:9" ht="14.25">
      <c r="A5" s="31"/>
      <c r="B5" s="51" t="e">
        <f>+España!#REF!</f>
        <v>#REF!</v>
      </c>
      <c r="C5" s="51" t="e">
        <f>+España!#REF!</f>
        <v>#REF!</v>
      </c>
      <c r="D5" s="51" t="e">
        <f>+España!#REF!</f>
        <v>#REF!</v>
      </c>
      <c r="E5" s="51" t="e">
        <f>+España!#REF!</f>
        <v>#REF!</v>
      </c>
      <c r="F5" s="51" t="e">
        <f>+España!#REF!</f>
        <v>#REF!</v>
      </c>
      <c r="G5" s="51" t="e">
        <f>+España!#REF!</f>
        <v>#REF!</v>
      </c>
      <c r="H5" s="51" t="e">
        <f>+España!#REF!</f>
        <v>#REF!</v>
      </c>
      <c r="I5" s="51" t="e">
        <f>+España!#REF!</f>
        <v>#REF!</v>
      </c>
    </row>
    <row r="6" spans="1:19" ht="14.25">
      <c r="A6" s="17" t="e">
        <f>HLOOKUP(#REF!,Nombres!$C$3:$D$636,52,FALSE)</f>
        <v>#REF!</v>
      </c>
      <c r="B6" s="41">
        <v>51.80100001999875</v>
      </c>
      <c r="C6" s="41">
        <v>46.15799998999796</v>
      </c>
      <c r="D6" s="41">
        <v>26.367999989994985</v>
      </c>
      <c r="E6" s="41">
        <v>17.4380000000221</v>
      </c>
      <c r="F6" s="41">
        <v>0</v>
      </c>
      <c r="G6" s="41">
        <v>9.997165761888027E-09</v>
      </c>
      <c r="H6" s="41">
        <v>9.997165761888027E-09</v>
      </c>
      <c r="I6" s="41">
        <v>2.000888343900442E-08</v>
      </c>
      <c r="J6" s="52"/>
      <c r="K6" s="52"/>
      <c r="O6" s="52"/>
      <c r="P6" s="52"/>
      <c r="Q6" s="52"/>
      <c r="R6" s="52"/>
      <c r="S6" s="52"/>
    </row>
    <row r="7" spans="1:19" ht="14.25">
      <c r="A7" s="17" t="e">
        <f>HLOOKUP(#REF!,Nombres!$C$3:$D$636,131,FALSE)</f>
        <v>#REF!</v>
      </c>
      <c r="B7" s="41">
        <v>-0.0480000000243308</v>
      </c>
      <c r="C7" s="41">
        <v>-0.07899999998335261</v>
      </c>
      <c r="D7" s="41">
        <v>-0.11100000000442378</v>
      </c>
      <c r="E7" s="41">
        <v>-0.3948847799911164</v>
      </c>
      <c r="F7" s="41">
        <v>-9.997165761888027E-09</v>
      </c>
      <c r="G7" s="41">
        <v>1.0011717677116394E-08</v>
      </c>
      <c r="H7" s="41">
        <v>0</v>
      </c>
      <c r="I7" s="41">
        <v>-9.997165761888027E-09</v>
      </c>
      <c r="J7" s="52"/>
      <c r="K7" s="52"/>
      <c r="O7" s="52"/>
      <c r="P7" s="52"/>
      <c r="Q7" s="52"/>
      <c r="R7" s="52"/>
      <c r="S7" s="52"/>
    </row>
    <row r="8" spans="1:19" ht="14.25">
      <c r="A8" s="17" t="e">
        <f>HLOOKUP(#REF!,Nombres!$C$3:$D$636,132,FALSE)</f>
        <v>#REF!</v>
      </c>
      <c r="B8" s="41">
        <v>-1.0000803740695119E-08</v>
      </c>
      <c r="C8" s="41">
        <v>0</v>
      </c>
      <c r="D8" s="41">
        <v>0</v>
      </c>
      <c r="E8" s="41">
        <v>9.999894245993346E-09</v>
      </c>
      <c r="F8" s="41">
        <v>-1.0000803740695119E-08</v>
      </c>
      <c r="G8" s="41">
        <v>0</v>
      </c>
      <c r="H8" s="41">
        <v>0</v>
      </c>
      <c r="I8" s="41">
        <v>1.0000803740695119E-08</v>
      </c>
      <c r="J8" s="52"/>
      <c r="K8" s="52"/>
      <c r="O8" s="52"/>
      <c r="P8" s="52"/>
      <c r="Q8" s="52"/>
      <c r="R8" s="52"/>
      <c r="S8" s="52"/>
    </row>
    <row r="9" spans="1:19" ht="14.25">
      <c r="A9" s="17" t="e">
        <f>HLOOKUP(#REF!,Nombres!$C$3:$D$636,133,FALSE)</f>
        <v>#REF!</v>
      </c>
      <c r="B9" s="41">
        <v>0</v>
      </c>
      <c r="C9" s="41">
        <v>0</v>
      </c>
      <c r="D9" s="41">
        <v>0</v>
      </c>
      <c r="E9" s="41">
        <v>0</v>
      </c>
      <c r="F9" s="41">
        <v>0</v>
      </c>
      <c r="G9" s="41">
        <v>0</v>
      </c>
      <c r="H9" s="41">
        <v>0</v>
      </c>
      <c r="I9" s="41">
        <v>0</v>
      </c>
      <c r="J9" s="52"/>
      <c r="K9" s="52"/>
      <c r="O9" s="52"/>
      <c r="P9" s="52"/>
      <c r="Q9" s="52"/>
      <c r="R9" s="52"/>
      <c r="S9" s="52"/>
    </row>
    <row r="10" spans="1:19" ht="14.25">
      <c r="A10" s="17" t="e">
        <f>HLOOKUP(#REF!,Nombres!$C$3:$D$636,134,FALSE)</f>
        <v>#REF!</v>
      </c>
      <c r="B10" s="41">
        <v>-2.3859999900014373</v>
      </c>
      <c r="C10" s="41">
        <v>-2.25899999000103</v>
      </c>
      <c r="D10" s="41">
        <v>-1.875</v>
      </c>
      <c r="E10" s="41">
        <v>-1.8150000000168802</v>
      </c>
      <c r="F10" s="41">
        <v>-9.98261384665966E-09</v>
      </c>
      <c r="G10" s="41">
        <v>0</v>
      </c>
      <c r="H10" s="41">
        <v>-9.997165761888027E-09</v>
      </c>
      <c r="I10" s="41">
        <v>-1.000444171950221E-08</v>
      </c>
      <c r="J10" s="52"/>
      <c r="K10" s="52"/>
      <c r="O10" s="52"/>
      <c r="P10" s="52"/>
      <c r="Q10" s="52"/>
      <c r="R10" s="52"/>
      <c r="S10" s="52"/>
    </row>
    <row r="11" spans="1:19" ht="14.25">
      <c r="A11" s="17" t="e">
        <f>HLOOKUP(#REF!,Nombres!$C$3:$D$636,135,FALSE)</f>
        <v>#REF!</v>
      </c>
      <c r="B11" s="41">
        <v>-1267.0380000299774</v>
      </c>
      <c r="C11" s="41">
        <v>-1142.1300000199117</v>
      </c>
      <c r="D11" s="41">
        <v>-1088.4509999399306</v>
      </c>
      <c r="E11" s="41">
        <v>-1034.58099991997</v>
      </c>
      <c r="F11" s="41">
        <v>7.008202373981476E-08</v>
      </c>
      <c r="G11" s="41">
        <v>1.1996598914265633E-07</v>
      </c>
      <c r="H11" s="41">
        <v>5.00003807246685E-08</v>
      </c>
      <c r="I11" s="41">
        <v>-1.2997770681977272E-07</v>
      </c>
      <c r="J11" s="52"/>
      <c r="K11" s="52"/>
      <c r="O11" s="52"/>
      <c r="P11" s="52"/>
      <c r="Q11" s="52"/>
      <c r="R11" s="52"/>
      <c r="S11" s="52"/>
    </row>
    <row r="12" spans="1:19" ht="14.25">
      <c r="A12" s="53" t="e">
        <f>HLOOKUP(#REF!,Nombres!$C$3:$D$636,136,FALSE)</f>
        <v>#REF!</v>
      </c>
      <c r="B12" s="54">
        <v>-7.17600001000028</v>
      </c>
      <c r="C12" s="54">
        <v>-6.705000019996078</v>
      </c>
      <c r="D12" s="54">
        <v>-7.451999999997497</v>
      </c>
      <c r="E12" s="54">
        <v>-0.8869999800008372</v>
      </c>
      <c r="F12" s="54">
        <v>0</v>
      </c>
      <c r="G12" s="54">
        <v>0</v>
      </c>
      <c r="H12" s="54">
        <v>1.9997969502583146E-08</v>
      </c>
      <c r="I12" s="54">
        <v>-1.000444171950221E-08</v>
      </c>
      <c r="J12" s="52"/>
      <c r="K12" s="52"/>
      <c r="O12" s="52"/>
      <c r="P12" s="52"/>
      <c r="Q12" s="52"/>
      <c r="R12" s="52"/>
      <c r="S12" s="52"/>
    </row>
    <row r="13" spans="1:19" ht="14.25">
      <c r="A13" s="53" t="e">
        <f>HLOOKUP(#REF!,Nombres!$C$3:$D$636,137,FALSE)</f>
        <v>#REF!</v>
      </c>
      <c r="B13" s="54">
        <v>-1210.8030000199797</v>
      </c>
      <c r="C13" s="54">
        <v>-1077.594000000041</v>
      </c>
      <c r="D13" s="54">
        <v>-1000.8749999399879</v>
      </c>
      <c r="E13" s="54">
        <v>-984.7309999500285</v>
      </c>
      <c r="F13" s="54">
        <v>6.007030606269836E-08</v>
      </c>
      <c r="G13" s="54">
        <v>1.200241968035698E-07</v>
      </c>
      <c r="H13" s="54">
        <v>3.003515303134918E-08</v>
      </c>
      <c r="I13" s="54">
        <v>-1.200241968035698E-07</v>
      </c>
      <c r="J13" s="52"/>
      <c r="K13" s="52"/>
      <c r="O13" s="52"/>
      <c r="P13" s="52"/>
      <c r="Q13" s="52"/>
      <c r="R13" s="52"/>
      <c r="S13" s="52"/>
    </row>
    <row r="14" spans="1:19" ht="14.25">
      <c r="A14" s="53" t="e">
        <f>HLOOKUP(#REF!,Nombres!$C$3:$D$636,138,FALSE)</f>
        <v>#REF!</v>
      </c>
      <c r="B14" s="54">
        <v>-49.059000000001106</v>
      </c>
      <c r="C14" s="54">
        <v>-57.83099999999831</v>
      </c>
      <c r="D14" s="54">
        <v>-80.12400000000343</v>
      </c>
      <c r="E14" s="54">
        <v>-48.962999989998934</v>
      </c>
      <c r="F14" s="54">
        <v>1.000444171950221E-08</v>
      </c>
      <c r="G14" s="54">
        <v>0</v>
      </c>
      <c r="H14" s="54">
        <v>0</v>
      </c>
      <c r="I14" s="54">
        <v>0</v>
      </c>
      <c r="J14" s="52"/>
      <c r="K14" s="52"/>
      <c r="O14" s="52"/>
      <c r="P14" s="52"/>
      <c r="Q14" s="52"/>
      <c r="R14" s="52"/>
      <c r="S14" s="52"/>
    </row>
    <row r="15" spans="1:19" ht="14.25" hidden="1">
      <c r="A15" s="17" t="e">
        <f>HLOOKUP(#REF!,Nombres!$C$3:$D$636,139,FALSE)</f>
        <v>#REF!</v>
      </c>
      <c r="B15" s="55">
        <v>0</v>
      </c>
      <c r="C15" s="55">
        <v>0</v>
      </c>
      <c r="D15" s="55">
        <v>0</v>
      </c>
      <c r="E15" s="55">
        <v>0</v>
      </c>
      <c r="F15" s="55">
        <v>0</v>
      </c>
      <c r="G15" s="55">
        <v>0</v>
      </c>
      <c r="H15" s="55">
        <v>0</v>
      </c>
      <c r="I15" s="55">
        <v>0</v>
      </c>
      <c r="J15" s="52"/>
      <c r="K15" s="52"/>
      <c r="O15" s="52"/>
      <c r="P15" s="52"/>
      <c r="Q15" s="52"/>
      <c r="R15" s="52"/>
      <c r="S15" s="52"/>
    </row>
    <row r="16" spans="1:19" ht="14.25">
      <c r="A16" s="17" t="e">
        <f>HLOOKUP(#REF!,Nombres!$C$3:$D$636,140,FALSE)</f>
        <v>#REF!</v>
      </c>
      <c r="B16" s="41">
        <v>0</v>
      </c>
      <c r="C16" s="41">
        <v>2.0463630789890885E-12</v>
      </c>
      <c r="D16" s="41">
        <v>9.99943949864246E-09</v>
      </c>
      <c r="E16" s="41">
        <v>-1.000012161966879E-08</v>
      </c>
      <c r="F16" s="41">
        <v>1.0000803740695119E-08</v>
      </c>
      <c r="G16" s="41">
        <v>9.99875737761613E-09</v>
      </c>
      <c r="H16" s="41">
        <v>-1.7053025658242404E-12</v>
      </c>
      <c r="I16" s="41">
        <v>-9.999666872317903E-09</v>
      </c>
      <c r="J16" s="52"/>
      <c r="K16" s="52"/>
      <c r="O16" s="52"/>
      <c r="P16" s="52"/>
      <c r="Q16" s="52"/>
      <c r="R16" s="52"/>
      <c r="S16" s="52"/>
    </row>
    <row r="17" spans="1:19" ht="14.25">
      <c r="A17" s="17" t="e">
        <f>HLOOKUP(#REF!,Nombres!$C$3:$D$636,56,FALSE)</f>
        <v>#REF!</v>
      </c>
      <c r="B17" s="41">
        <v>-9.016999989999022</v>
      </c>
      <c r="C17" s="41">
        <v>-8.193999999998596</v>
      </c>
      <c r="D17" s="41">
        <v>-7.558999980000408</v>
      </c>
      <c r="E17" s="41">
        <v>-7.237000010001793</v>
      </c>
      <c r="F17" s="41">
        <v>9.999894245993346E-09</v>
      </c>
      <c r="G17" s="41">
        <v>9.998984751291573E-09</v>
      </c>
      <c r="H17" s="41">
        <v>0</v>
      </c>
      <c r="I17" s="41">
        <v>-1.999887899728492E-08</v>
      </c>
      <c r="J17" s="52"/>
      <c r="K17" s="52"/>
      <c r="O17" s="52"/>
      <c r="P17" s="52"/>
      <c r="Q17" s="52"/>
      <c r="R17" s="52"/>
      <c r="S17" s="52"/>
    </row>
    <row r="18" spans="1:19" ht="14.25">
      <c r="A18" s="17" t="e">
        <f>HLOOKUP(#REF!,Nombres!$C$3:$D$636,141,FALSE)</f>
        <v>#REF!</v>
      </c>
      <c r="B18" s="41">
        <v>-4.03899999999976</v>
      </c>
      <c r="C18" s="41">
        <v>-4.00599997999916</v>
      </c>
      <c r="D18" s="41">
        <v>-3.3750000099998942</v>
      </c>
      <c r="E18" s="41">
        <v>-3.1710000000007312</v>
      </c>
      <c r="F18" s="41">
        <v>0</v>
      </c>
      <c r="G18" s="41">
        <v>9.999894245993346E-09</v>
      </c>
      <c r="H18" s="41">
        <v>1.0000348993344232E-08</v>
      </c>
      <c r="I18" s="41">
        <v>1.9999788491986692E-08</v>
      </c>
      <c r="J18" s="52"/>
      <c r="K18" s="52"/>
      <c r="O18" s="52"/>
      <c r="P18" s="52"/>
      <c r="Q18" s="52"/>
      <c r="R18" s="52"/>
      <c r="S18" s="52"/>
    </row>
    <row r="19" spans="1:19" ht="14.25">
      <c r="A19" s="17" t="e">
        <f>HLOOKUP(#REF!,Nombres!$C$3:$D$636,57,FALSE)</f>
        <v>#REF!</v>
      </c>
      <c r="B19" s="41">
        <v>1699.1659999798576</v>
      </c>
      <c r="C19" s="41">
        <v>1661.191999870105</v>
      </c>
      <c r="D19" s="41">
        <v>1564.5699998600758</v>
      </c>
      <c r="E19" s="41">
        <v>1462.7689999800787</v>
      </c>
      <c r="F19" s="41">
        <v>-9.997165761888027E-09</v>
      </c>
      <c r="G19" s="41">
        <v>-1.2026794138364494E-07</v>
      </c>
      <c r="H19" s="41">
        <v>-1.6002013580873609E-07</v>
      </c>
      <c r="I19" s="41">
        <v>2.0001607481390238E-08</v>
      </c>
      <c r="J19" s="52"/>
      <c r="K19" s="52"/>
      <c r="O19" s="52"/>
      <c r="P19" s="52"/>
      <c r="Q19" s="52"/>
      <c r="R19" s="52"/>
      <c r="S19" s="52"/>
    </row>
    <row r="20" spans="1:19" ht="14.25">
      <c r="A20" s="19" t="e">
        <f>HLOOKUP(#REF!,Nombres!$C$3:$D$636,58,FALSE)</f>
        <v>#REF!</v>
      </c>
      <c r="B20" s="19">
        <v>-0.0010000203037634492</v>
      </c>
      <c r="C20" s="19">
        <v>-1.2980308383703232E-07</v>
      </c>
      <c r="D20" s="19">
        <v>-7.008202373981476E-08</v>
      </c>
      <c r="E20" s="19">
        <v>0.00011527014430612326</v>
      </c>
      <c r="F20" s="19">
        <v>5.029141902923584E-08</v>
      </c>
      <c r="G20" s="19">
        <v>4.9709342420101166E-08</v>
      </c>
      <c r="H20" s="19">
        <v>-1.0011717677116394E-07</v>
      </c>
      <c r="I20" s="19">
        <v>-1.0989606380462646E-07</v>
      </c>
      <c r="J20" s="52"/>
      <c r="K20" s="52"/>
      <c r="O20" s="52"/>
      <c r="P20" s="52"/>
      <c r="Q20" s="52"/>
      <c r="R20" s="52"/>
      <c r="S20" s="52"/>
    </row>
    <row r="21" spans="1:18" ht="14.25">
      <c r="A21" s="17" t="e">
        <f>HLOOKUP(#REF!,Nombres!$C$3:$D$636,59,FALSE)</f>
        <v>#REF!</v>
      </c>
      <c r="B21" s="50">
        <v>-0.07600000001548324</v>
      </c>
      <c r="C21" s="50">
        <v>-0.49800000998948235</v>
      </c>
      <c r="D21" s="50">
        <v>-0.5820000099629397</v>
      </c>
      <c r="E21" s="50">
        <v>-0.38988476000668015</v>
      </c>
      <c r="F21" s="50">
        <v>0</v>
      </c>
      <c r="G21" s="50">
        <v>0</v>
      </c>
      <c r="H21" s="50">
        <v>0</v>
      </c>
      <c r="I21" s="50">
        <v>0</v>
      </c>
      <c r="O21" s="52"/>
      <c r="P21" s="52"/>
      <c r="Q21" s="52"/>
      <c r="R21" s="52"/>
    </row>
    <row r="22" spans="1:256" ht="14.25">
      <c r="A22" s="17" t="e">
        <f>HLOOKUP(#REF!,Nombres!$C$3:$D$636,142,FALSE)</f>
        <v>#REF!</v>
      </c>
      <c r="B22" s="50">
        <v>0</v>
      </c>
      <c r="C22" s="50">
        <v>0</v>
      </c>
      <c r="D22" s="50">
        <v>0</v>
      </c>
      <c r="E22" s="50">
        <v>0</v>
      </c>
      <c r="F22" s="50">
        <v>0</v>
      </c>
      <c r="G22" s="50">
        <v>0</v>
      </c>
      <c r="H22" s="50">
        <v>0</v>
      </c>
      <c r="I22" s="50">
        <v>0</v>
      </c>
      <c r="J22" s="7"/>
      <c r="K22" s="7"/>
      <c r="L22" s="7"/>
      <c r="M22" s="7"/>
      <c r="N22" s="7"/>
      <c r="O22" s="52"/>
      <c r="P22" s="52"/>
      <c r="Q22" s="52"/>
      <c r="R22" s="5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4.25">
      <c r="A23" s="17" t="e">
        <f>HLOOKUP(#REF!,Nombres!$C$3:$D$636,143,FALSE)</f>
        <v>#REF!</v>
      </c>
      <c r="B23" s="50">
        <v>-1496.063000000082</v>
      </c>
      <c r="C23" s="50">
        <v>-1483.5630000598612</v>
      </c>
      <c r="D23" s="50">
        <v>-1383.2580000799499</v>
      </c>
      <c r="E23" s="50">
        <v>-1290.6640001100022</v>
      </c>
      <c r="F23" s="50">
        <v>116.57999999995809</v>
      </c>
      <c r="G23" s="50">
        <v>96.42899998999201</v>
      </c>
      <c r="H23" s="50">
        <v>104.41099990991643</v>
      </c>
      <c r="I23" s="50">
        <v>94.40000003005844</v>
      </c>
      <c r="J23" s="7"/>
      <c r="K23" s="7"/>
      <c r="L23" s="7"/>
      <c r="M23" s="7"/>
      <c r="N23" s="7"/>
      <c r="O23" s="52"/>
      <c r="P23" s="52"/>
      <c r="Q23" s="52"/>
      <c r="R23" s="5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18" ht="14.25">
      <c r="A24" s="53" t="e">
        <f>HLOOKUP(#REF!,Nombres!$C$3:$D$636,60,FALSE)</f>
        <v>#REF!</v>
      </c>
      <c r="B24" s="50">
        <v>-20.45500002001063</v>
      </c>
      <c r="C24" s="50">
        <v>-21.012000019996776</v>
      </c>
      <c r="D24" s="50">
        <v>-2.701000010012649</v>
      </c>
      <c r="E24" s="50">
        <v>-7.544000009991578</v>
      </c>
      <c r="F24" s="50">
        <v>0</v>
      </c>
      <c r="G24" s="50">
        <v>0</v>
      </c>
      <c r="H24" s="50">
        <v>0</v>
      </c>
      <c r="I24" s="50">
        <v>0</v>
      </c>
      <c r="O24" s="52"/>
      <c r="P24" s="52"/>
      <c r="Q24" s="52"/>
      <c r="R24" s="52"/>
    </row>
    <row r="25" spans="1:18" ht="15.75" customHeight="1">
      <c r="A25" s="53" t="e">
        <f>HLOOKUP(#REF!,Nombres!$C$3:$D$636,61,FALSE)</f>
        <v>#REF!</v>
      </c>
      <c r="B25" s="50">
        <v>-1508.605000009993</v>
      </c>
      <c r="C25" s="50">
        <v>-1472.7070000099484</v>
      </c>
      <c r="D25" s="50">
        <v>-1398.9180000099586</v>
      </c>
      <c r="E25" s="50">
        <v>-1292.7590000200435</v>
      </c>
      <c r="F25" s="50">
        <v>2.0023435354232788E-08</v>
      </c>
      <c r="G25" s="50">
        <v>2.0081643015146255E-08</v>
      </c>
      <c r="H25" s="50">
        <v>-3.998866304755211E-08</v>
      </c>
      <c r="I25" s="50">
        <v>3.009336069226265E-08</v>
      </c>
      <c r="O25" s="52"/>
      <c r="P25" s="52"/>
      <c r="Q25" s="52"/>
      <c r="R25" s="52"/>
    </row>
    <row r="26" spans="1:18" ht="14.25">
      <c r="A26" s="53" t="e">
        <f>HLOOKUP(#REF!,Nombres!$C$3:$D$636,62,FALSE)</f>
        <v>#REF!</v>
      </c>
      <c r="B26" s="50">
        <v>-42.03699997000513</v>
      </c>
      <c r="C26" s="50">
        <v>-40.60600002999854</v>
      </c>
      <c r="D26" s="50">
        <v>-39.44400004999625</v>
      </c>
      <c r="E26" s="50">
        <v>-37.06500006998249</v>
      </c>
      <c r="F26" s="50">
        <v>-1.000444171950221E-08</v>
      </c>
      <c r="G26" s="50">
        <v>-1.0011717677116394E-08</v>
      </c>
      <c r="H26" s="50">
        <v>-7.000198820605874E-08</v>
      </c>
      <c r="I26" s="50">
        <v>-1.0011717677116394E-08</v>
      </c>
      <c r="O26" s="52"/>
      <c r="P26" s="52"/>
      <c r="Q26" s="52"/>
      <c r="R26" s="52"/>
    </row>
    <row r="27" spans="1:18" ht="14.25">
      <c r="A27" s="53" t="e">
        <f>HLOOKUP(#REF!,Nombres!$C$3:$D$636,144,FALSE)</f>
        <v>#REF!</v>
      </c>
      <c r="B27" s="50">
        <v>75.03399999999965</v>
      </c>
      <c r="C27" s="50">
        <v>50.76199999999881</v>
      </c>
      <c r="D27" s="50">
        <v>57.804999990001306</v>
      </c>
      <c r="E27" s="50">
        <v>46.70399999000074</v>
      </c>
      <c r="F27" s="50">
        <v>116.57999999000094</v>
      </c>
      <c r="G27" s="50">
        <v>96.4289999800003</v>
      </c>
      <c r="H27" s="50">
        <v>104.41100002000167</v>
      </c>
      <c r="I27" s="50">
        <v>94.40000001000044</v>
      </c>
      <c r="O27" s="52"/>
      <c r="P27" s="52"/>
      <c r="Q27" s="52"/>
      <c r="R27" s="52"/>
    </row>
    <row r="28" spans="1:18" ht="14.25">
      <c r="A28" s="17" t="e">
        <f>HLOOKUP(#REF!,Nombres!$C$3:$D$636,145,FALSE)</f>
        <v>#REF!</v>
      </c>
      <c r="B28" s="50">
        <v>-96.29400000000169</v>
      </c>
      <c r="C28" s="50">
        <v>-69.26800000000003</v>
      </c>
      <c r="D28" s="50">
        <v>-77.71899999999914</v>
      </c>
      <c r="E28" s="50">
        <v>-57.466999999998734</v>
      </c>
      <c r="F28" s="50">
        <v>-116.57999999999811</v>
      </c>
      <c r="G28" s="50">
        <v>-96.42899999999827</v>
      </c>
      <c r="H28" s="50">
        <v>-104.41100000000006</v>
      </c>
      <c r="I28" s="50">
        <v>-94.39999999999964</v>
      </c>
      <c r="O28" s="52"/>
      <c r="P28" s="52"/>
      <c r="Q28" s="52"/>
      <c r="R28" s="52"/>
    </row>
    <row r="29" spans="1:18" ht="14.25">
      <c r="A29" s="17" t="e">
        <f>HLOOKUP(#REF!,Nombres!$C$3:$D$636,63,FALSE)</f>
        <v>#REF!</v>
      </c>
      <c r="B29" s="50">
        <v>1592.4319940200076</v>
      </c>
      <c r="C29" s="50">
        <v>1553.3320059700054</v>
      </c>
      <c r="D29" s="50">
        <v>1461.5609950399812</v>
      </c>
      <c r="E29" s="50">
        <v>1348.5209960000066</v>
      </c>
      <c r="F29" s="50">
        <v>1.0201620170846581E-06</v>
      </c>
      <c r="G29" s="50">
        <v>-0.0009959200033335947</v>
      </c>
      <c r="H29" s="50">
        <v>0.002992969999468187</v>
      </c>
      <c r="I29" s="50">
        <v>-4.150128006585874E-06</v>
      </c>
      <c r="O29" s="52"/>
      <c r="P29" s="52"/>
      <c r="Q29" s="52"/>
      <c r="R29" s="52"/>
    </row>
    <row r="30" spans="1:18" ht="14.25">
      <c r="A30" s="25" t="e">
        <f>HLOOKUP(#REF!,Nombres!$C$3:$D$636,146,FALSE)</f>
        <v>#REF!</v>
      </c>
      <c r="B30" s="56">
        <v>-0.0010059800697490573</v>
      </c>
      <c r="C30" s="56">
        <v>0.003005899954587221</v>
      </c>
      <c r="D30" s="56">
        <v>0.001994950114749372</v>
      </c>
      <c r="E30" s="56">
        <v>0.00011113006621599197</v>
      </c>
      <c r="F30" s="56">
        <v>1.0200310498476028E-06</v>
      </c>
      <c r="G30" s="56">
        <v>-0.0009959298186004162</v>
      </c>
      <c r="H30" s="56">
        <v>0.002992879832163453</v>
      </c>
      <c r="I30" s="56">
        <v>-4.12005465477705E-06</v>
      </c>
      <c r="O30" s="52"/>
      <c r="P30" s="52"/>
      <c r="Q30" s="52"/>
      <c r="R30" s="52"/>
    </row>
    <row r="31" spans="1:18" ht="3.75" customHeight="1">
      <c r="A31" s="25"/>
      <c r="B31" s="56">
        <v>0</v>
      </c>
      <c r="C31" s="56">
        <v>0</v>
      </c>
      <c r="D31" s="56">
        <v>0</v>
      </c>
      <c r="E31" s="56">
        <v>0</v>
      </c>
      <c r="F31" s="56">
        <v>0</v>
      </c>
      <c r="G31" s="56">
        <v>0</v>
      </c>
      <c r="H31" s="56">
        <v>0</v>
      </c>
      <c r="I31" s="56">
        <v>0</v>
      </c>
      <c r="O31" s="52"/>
      <c r="P31" s="52"/>
      <c r="Q31" s="52"/>
      <c r="R31" s="52"/>
    </row>
    <row r="32" spans="1:18" ht="14.25" customHeight="1">
      <c r="A32" s="17" t="e">
        <f>HLOOKUP(#REF!,Nombres!$C$3:$D$636,147,FALSE)</f>
        <v>#REF!</v>
      </c>
      <c r="B32" s="50">
        <v>0</v>
      </c>
      <c r="C32" s="50">
        <v>-4.999999873689376E-06</v>
      </c>
      <c r="D32" s="50">
        <v>9.99999429041054E-07</v>
      </c>
      <c r="E32" s="50">
        <v>-9.99999429041054E-07</v>
      </c>
      <c r="F32" s="50">
        <v>-2.999999196617864E-06</v>
      </c>
      <c r="G32" s="50">
        <v>0</v>
      </c>
      <c r="H32" s="50">
        <v>1.99999976757681E-06</v>
      </c>
      <c r="I32" s="50">
        <v>1.99999976757681E-06</v>
      </c>
      <c r="O32" s="52"/>
      <c r="P32" s="52"/>
      <c r="Q32" s="52"/>
      <c r="R32" s="52"/>
    </row>
    <row r="33" spans="1:18" ht="14.25">
      <c r="A33" s="17" t="e">
        <f>HLOOKUP(#REF!,Nombres!$C$3:$D$636,148,FALSE)</f>
        <v>#REF!</v>
      </c>
      <c r="B33" s="50">
        <v>0</v>
      </c>
      <c r="C33" s="50">
        <v>-0.002999999998792191</v>
      </c>
      <c r="D33" s="50">
        <v>-0.0020000000004074536</v>
      </c>
      <c r="E33" s="50">
        <v>0</v>
      </c>
      <c r="F33" s="50">
        <v>-1.0002622730098665E-08</v>
      </c>
      <c r="G33" s="50">
        <v>-0.0030000100032339105</v>
      </c>
      <c r="H33" s="50">
        <v>-0.001999989999603713</v>
      </c>
      <c r="I33" s="50">
        <v>0.004000000000814907</v>
      </c>
      <c r="O33" s="52"/>
      <c r="P33" s="52"/>
      <c r="Q33" s="52"/>
      <c r="R33" s="52"/>
    </row>
    <row r="34" spans="1:18" ht="14.25">
      <c r="A34" s="17" t="e">
        <f>HLOOKUP(#REF!,Nombres!$C$3:$D$636,149,FALSE)</f>
        <v>#REF!</v>
      </c>
      <c r="B34" s="50">
        <v>5.959998816251755E-06</v>
      </c>
      <c r="C34" s="50">
        <v>-1.0299991117790341E-06</v>
      </c>
      <c r="D34" s="50">
        <v>3.979992470704019E-06</v>
      </c>
      <c r="E34" s="50">
        <v>5.140005669090897E-06</v>
      </c>
      <c r="F34" s="50">
        <v>2.0400038920342922E-06</v>
      </c>
      <c r="G34" s="50">
        <v>-4.009991243947297E-06</v>
      </c>
      <c r="H34" s="50">
        <v>5.009998858440667E-06</v>
      </c>
      <c r="I34" s="50">
        <v>2.010012394748628E-06</v>
      </c>
      <c r="O34" s="52"/>
      <c r="P34" s="52"/>
      <c r="Q34" s="52"/>
      <c r="R34" s="52"/>
    </row>
    <row r="35" spans="1:18" ht="14.25">
      <c r="A35" s="25" t="e">
        <f>HLOOKUP(#REF!,Nombres!$C$3:$D$636,150,FALSE)</f>
        <v>#REF!</v>
      </c>
      <c r="B35" s="56">
        <v>5.959998816251755E-06</v>
      </c>
      <c r="C35" s="56">
        <v>-0.0030060299977776594</v>
      </c>
      <c r="D35" s="56">
        <v>-0.001995020007598214</v>
      </c>
      <c r="E35" s="56">
        <v>4.140005330555141E-06</v>
      </c>
      <c r="F35" s="56">
        <v>-9.699942893348634E-07</v>
      </c>
      <c r="G35" s="56">
        <v>-0.003004019999934826</v>
      </c>
      <c r="H35" s="56">
        <v>-0.0019929799891542643</v>
      </c>
      <c r="I35" s="56">
        <v>0.004004010013886727</v>
      </c>
      <c r="O35" s="52"/>
      <c r="P35" s="52"/>
      <c r="Q35" s="52"/>
      <c r="R35" s="52"/>
    </row>
    <row r="36" spans="1:18" ht="5.25" customHeight="1">
      <c r="A36" s="17"/>
      <c r="B36" s="50"/>
      <c r="C36" s="50"/>
      <c r="D36" s="50"/>
      <c r="E36" s="50"/>
      <c r="F36" s="50">
        <v>0</v>
      </c>
      <c r="G36" s="50">
        <v>0</v>
      </c>
      <c r="H36" s="50">
        <v>0</v>
      </c>
      <c r="I36" s="50">
        <v>0</v>
      </c>
      <c r="O36" s="52"/>
      <c r="P36" s="52"/>
      <c r="Q36" s="52"/>
      <c r="R36" s="52"/>
    </row>
    <row r="37" spans="1:18" ht="14.25">
      <c r="A37" s="19" t="e">
        <f>HLOOKUP(#REF!,Nombres!$C$3:$D$636,151,FALSE)</f>
        <v>#REF!</v>
      </c>
      <c r="B37" s="19">
        <v>-0.0010000200709328055</v>
      </c>
      <c r="C37" s="19">
        <v>-1.2980308383703232E-07</v>
      </c>
      <c r="D37" s="19">
        <v>-6.996560841798782E-08</v>
      </c>
      <c r="E37" s="19">
        <v>0.00011527002789080143</v>
      </c>
      <c r="F37" s="19">
        <v>5.029141902923584E-08</v>
      </c>
      <c r="G37" s="19">
        <v>4.9942173063755035E-08</v>
      </c>
      <c r="H37" s="19">
        <v>-1.0011717677116394E-07</v>
      </c>
      <c r="I37" s="19">
        <v>-1.0989606380462646E-07</v>
      </c>
      <c r="O37" s="52"/>
      <c r="P37" s="52"/>
      <c r="Q37" s="52"/>
      <c r="R37" s="52"/>
    </row>
    <row r="38" spans="1:9" ht="14.25">
      <c r="A38" s="17"/>
      <c r="B38" s="57">
        <f aca="true" t="shared" si="0" ref="B38:I38">+B37-B20</f>
        <v>2.3283064365386963E-10</v>
      </c>
      <c r="C38" s="57">
        <f t="shared" si="0"/>
        <v>0</v>
      </c>
      <c r="D38" s="57">
        <f t="shared" si="0"/>
        <v>1.1641532182693481E-10</v>
      </c>
      <c r="E38" s="57">
        <f t="shared" si="0"/>
        <v>-1.1641532182693481E-10</v>
      </c>
      <c r="F38" s="57">
        <f t="shared" si="0"/>
        <v>0</v>
      </c>
      <c r="G38" s="57">
        <f t="shared" si="0"/>
        <v>2.3283064365386963E-10</v>
      </c>
      <c r="H38" s="57">
        <f t="shared" si="0"/>
        <v>0</v>
      </c>
      <c r="I38" s="57">
        <f t="shared" si="0"/>
        <v>0</v>
      </c>
    </row>
    <row r="39" spans="1:9" ht="14.25">
      <c r="A39" s="17"/>
      <c r="B39" s="57">
        <f aca="true" t="shared" si="1" ref="B39:I39">+B6+B7+B8+B9+B10+B11+B16+B17+B18+B19-B20</f>
        <v>468.4400000001574</v>
      </c>
      <c r="C39" s="57">
        <f t="shared" si="1"/>
        <v>550.6820000000143</v>
      </c>
      <c r="D39" s="57">
        <f t="shared" si="1"/>
        <v>489.5670000002169</v>
      </c>
      <c r="E39" s="57">
        <f t="shared" si="1"/>
        <v>433.0079999999757</v>
      </c>
      <c r="F39" s="57">
        <f t="shared" si="1"/>
        <v>-1.864464138634503E-10</v>
      </c>
      <c r="G39" s="57">
        <f t="shared" si="1"/>
        <v>-4.774847184307873E-12</v>
      </c>
      <c r="H39" s="57">
        <f t="shared" si="1"/>
        <v>9.606537787476555E-11</v>
      </c>
      <c r="I39" s="57">
        <f t="shared" si="1"/>
        <v>-7.071321306284517E-11</v>
      </c>
    </row>
    <row r="40" spans="1:9" ht="49.5" customHeight="1">
      <c r="A40" s="136" t="e">
        <f>HLOOKUP(#REF!,Nombres!$C$3:$D$636,297,FALSE)</f>
        <v>#REF!</v>
      </c>
      <c r="B40" s="136"/>
      <c r="C40" s="136"/>
      <c r="D40" s="136"/>
      <c r="E40" s="136"/>
      <c r="F40" s="136"/>
      <c r="G40" s="136"/>
      <c r="H40" s="136"/>
      <c r="I40" s="136"/>
    </row>
    <row r="41" spans="1:9" ht="14.25">
      <c r="A41" s="58"/>
      <c r="B41" s="50"/>
      <c r="C41" s="50"/>
      <c r="D41" s="50"/>
      <c r="E41" s="50"/>
      <c r="F41" s="50"/>
      <c r="G41" s="50"/>
      <c r="H41" s="50"/>
      <c r="I41" s="50"/>
    </row>
    <row r="42" spans="1:9" ht="14.25">
      <c r="A42" s="17"/>
      <c r="B42" s="50"/>
      <c r="C42" s="50"/>
      <c r="D42" s="50"/>
      <c r="E42" s="50"/>
      <c r="F42" s="50"/>
      <c r="G42" s="50"/>
      <c r="H42" s="50"/>
      <c r="I42" s="50"/>
    </row>
    <row r="43" spans="1:9" ht="14.25">
      <c r="A43" s="58"/>
      <c r="B43" s="59">
        <v>-0.0010000502225011587</v>
      </c>
      <c r="C43" s="59">
        <v>-9.988434612751007E-08</v>
      </c>
      <c r="D43" s="59">
        <v>-1.0011717677116394E-08</v>
      </c>
      <c r="E43" s="59">
        <v>-6.996560841798782E-08</v>
      </c>
      <c r="F43" s="59">
        <v>5.005858838558197E-08</v>
      </c>
      <c r="G43" s="59">
        <v>4.9709342420101166E-08</v>
      </c>
      <c r="H43" s="59">
        <v>-1.00000761449337E-07</v>
      </c>
      <c r="I43" s="59">
        <v>-1.00000761449337E-07</v>
      </c>
    </row>
    <row r="44" ht="14.25">
      <c r="B44" s="52"/>
    </row>
    <row r="46" ht="14.25">
      <c r="B46" s="52"/>
    </row>
    <row r="1000" ht="14.25">
      <c r="A1000" s="32" t="s">
        <v>532</v>
      </c>
    </row>
  </sheetData>
  <sheetProtection/>
  <mergeCells count="1">
    <mergeCell ref="A40:I40"/>
  </mergeCells>
  <conditionalFormatting sqref="F39:I39">
    <cfRule type="cellIs" priority="11" dxfId="75" operator="notBetween">
      <formula>0.5</formula>
      <formula>-0.5</formula>
    </cfRule>
  </conditionalFormatting>
  <conditionalFormatting sqref="I38">
    <cfRule type="cellIs" priority="10" dxfId="1" operator="notBetween">
      <formula>0.001</formula>
      <formula>-0.001</formula>
    </cfRule>
  </conditionalFormatting>
  <conditionalFormatting sqref="H38">
    <cfRule type="cellIs" priority="9" dxfId="1" operator="notBetween">
      <formula>0.001</formula>
      <formula>-0.001</formula>
    </cfRule>
  </conditionalFormatting>
  <conditionalFormatting sqref="G38">
    <cfRule type="cellIs" priority="8" dxfId="1" operator="notBetween">
      <formula>0.001</formula>
      <formula>-0.001</formula>
    </cfRule>
  </conditionalFormatting>
  <conditionalFormatting sqref="F38">
    <cfRule type="cellIs" priority="7" dxfId="1" operator="notBetween">
      <formula>0.001</formula>
      <formula>-0.001</formula>
    </cfRule>
  </conditionalFormatting>
  <conditionalFormatting sqref="B39:E39">
    <cfRule type="cellIs" priority="6" dxfId="75" operator="notBetween">
      <formula>0.5</formula>
      <formula>-0.5</formula>
    </cfRule>
  </conditionalFormatting>
  <conditionalFormatting sqref="E38">
    <cfRule type="cellIs" priority="5" dxfId="1" operator="notBetween">
      <formula>0.001</formula>
      <formula>-0.001</formula>
    </cfRule>
  </conditionalFormatting>
  <conditionalFormatting sqref="D38">
    <cfRule type="cellIs" priority="4" dxfId="1" operator="notBetween">
      <formula>0.001</formula>
      <formula>-0.001</formula>
    </cfRule>
  </conditionalFormatting>
  <conditionalFormatting sqref="C38">
    <cfRule type="cellIs" priority="3" dxfId="1" operator="notBetween">
      <formula>0.001</formula>
      <formula>-0.001</formula>
    </cfRule>
  </conditionalFormatting>
  <conditionalFormatting sqref="B38">
    <cfRule type="cellIs" priority="2" dxfId="1" operator="notBetween">
      <formula>0.001</formula>
      <formula>-0.001</formula>
    </cfRule>
  </conditionalFormatting>
  <conditionalFormatting sqref="B43:I43">
    <cfRule type="cellIs" priority="1" dxfId="75" operator="notBetween">
      <formula>0.1</formula>
      <formula>-0.1</formula>
    </cfRule>
  </conditionalFormatting>
  <printOptions/>
  <pageMargins left="0.7" right="0.7" top="0.75" bottom="0.75" header="0.3" footer="0.3"/>
  <pageSetup horizontalDpi="600" verticalDpi="600" orientation="portrait" paperSize="9" scale="22" r:id="rId2"/>
  <drawing r:id="rId1"/>
</worksheet>
</file>

<file path=xl/worksheets/sheet2.xml><?xml version="1.0" encoding="utf-8"?>
<worksheet xmlns="http://schemas.openxmlformats.org/spreadsheetml/2006/main" xmlns:r="http://schemas.openxmlformats.org/officeDocument/2006/relationships">
  <sheetPr>
    <tabColor theme="8"/>
  </sheetPr>
  <dimension ref="A1:R1004"/>
  <sheetViews>
    <sheetView showGridLines="0" tabSelected="1" zoomScale="90" zoomScaleNormal="90" zoomScalePageLayoutView="0" workbookViewId="0" topLeftCell="A1">
      <selection activeCell="A28" sqref="A28"/>
    </sheetView>
  </sheetViews>
  <sheetFormatPr defaultColWidth="11.421875" defaultRowHeight="15"/>
  <cols>
    <col min="1" max="1" width="78.57421875" style="32" customWidth="1"/>
    <col min="2" max="9" width="9.8515625" style="32" customWidth="1"/>
    <col min="10" max="10" width="11.421875" style="66" customWidth="1"/>
    <col min="11" max="11" width="10.8515625" style="32" customWidth="1"/>
    <col min="12" max="16384" width="11.421875" style="32" customWidth="1"/>
  </cols>
  <sheetData>
    <row r="1" spans="1:9" ht="16.5">
      <c r="A1" s="30"/>
      <c r="B1" s="31"/>
      <c r="C1" s="31"/>
      <c r="D1" s="31"/>
      <c r="E1" s="31"/>
      <c r="F1" s="31"/>
      <c r="G1" s="31"/>
      <c r="H1" s="31"/>
      <c r="I1" s="31"/>
    </row>
    <row r="2" spans="1:9" ht="19.5">
      <c r="A2" s="33"/>
      <c r="B2" s="31"/>
      <c r="C2" s="31"/>
      <c r="D2" s="31"/>
      <c r="E2" s="31"/>
      <c r="F2" s="31"/>
      <c r="G2" s="31"/>
      <c r="H2" s="31"/>
      <c r="I2" s="31"/>
    </row>
    <row r="3" spans="1:9" ht="16.5">
      <c r="A3" s="105" t="s">
        <v>537</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9" ht="14.25">
      <c r="A7" s="39"/>
      <c r="B7" s="104" t="s">
        <v>553</v>
      </c>
      <c r="C7" s="104" t="s">
        <v>554</v>
      </c>
      <c r="D7" s="104" t="s">
        <v>555</v>
      </c>
      <c r="E7" s="107" t="s">
        <v>556</v>
      </c>
      <c r="F7" s="113" t="s">
        <v>553</v>
      </c>
      <c r="G7" s="104" t="s">
        <v>554</v>
      </c>
      <c r="H7" s="104" t="s">
        <v>555</v>
      </c>
      <c r="I7" s="130" t="s">
        <v>556</v>
      </c>
    </row>
    <row r="8" spans="1:18" ht="14.25">
      <c r="A8" s="25" t="s">
        <v>63</v>
      </c>
      <c r="B8" s="108">
        <v>4023.66399998</v>
      </c>
      <c r="C8" s="108">
        <v>3537.4339999099993</v>
      </c>
      <c r="D8" s="108">
        <v>3553.41700013</v>
      </c>
      <c r="E8" s="109">
        <v>3477.4859999200007</v>
      </c>
      <c r="F8" s="114">
        <v>3450.875000010001</v>
      </c>
      <c r="G8" s="108">
        <v>3504.29200002</v>
      </c>
      <c r="H8" s="108">
        <v>3752.5249999300004</v>
      </c>
      <c r="I8" s="108">
        <v>3978.29300004</v>
      </c>
      <c r="K8" s="52"/>
      <c r="L8" s="102"/>
      <c r="M8" s="102"/>
      <c r="N8" s="102"/>
      <c r="O8" s="102"/>
      <c r="P8" s="102"/>
      <c r="Q8" s="102"/>
      <c r="R8" s="102"/>
    </row>
    <row r="9" spans="1:18" ht="14.25">
      <c r="A9" s="17" t="s">
        <v>65</v>
      </c>
      <c r="B9" s="110">
        <v>1123.96199997</v>
      </c>
      <c r="C9" s="110">
        <v>934.0999999600001</v>
      </c>
      <c r="D9" s="110">
        <v>1022.9079999600001</v>
      </c>
      <c r="E9" s="111">
        <v>1041.66200013</v>
      </c>
      <c r="F9" s="115">
        <v>1132.9649999700002</v>
      </c>
      <c r="G9" s="110">
        <v>1181.8150001200001</v>
      </c>
      <c r="H9" s="110">
        <v>1203.1469999000003</v>
      </c>
      <c r="I9" s="110">
        <v>1247.1010000299998</v>
      </c>
      <c r="K9" s="52"/>
      <c r="L9" s="102"/>
      <c r="M9" s="102"/>
      <c r="N9" s="102"/>
      <c r="O9" s="102"/>
      <c r="P9" s="102"/>
      <c r="Q9" s="102"/>
      <c r="R9" s="102"/>
    </row>
    <row r="10" spans="1:18" ht="14.25">
      <c r="A10" s="17" t="s">
        <v>67</v>
      </c>
      <c r="B10" s="110">
        <v>544.4839999500001</v>
      </c>
      <c r="C10" s="110">
        <v>469.67300002999997</v>
      </c>
      <c r="D10" s="110">
        <v>357.36699997000005</v>
      </c>
      <c r="E10" s="111">
        <v>174.97100007</v>
      </c>
      <c r="F10" s="115">
        <v>581.4600000199999</v>
      </c>
      <c r="G10" s="110">
        <v>502.65600000000006</v>
      </c>
      <c r="H10" s="110">
        <v>387.42199996</v>
      </c>
      <c r="I10" s="110">
        <v>438.26500002000006</v>
      </c>
      <c r="K10" s="52"/>
      <c r="L10" s="102"/>
      <c r="M10" s="102"/>
      <c r="N10" s="102"/>
      <c r="O10" s="102"/>
      <c r="P10" s="102"/>
      <c r="Q10" s="102"/>
      <c r="R10" s="102"/>
    </row>
    <row r="11" spans="1:18" ht="14.25">
      <c r="A11" s="17" t="s">
        <v>184</v>
      </c>
      <c r="B11" s="110">
        <v>4.770999999999939</v>
      </c>
      <c r="C11" s="110">
        <v>69.5230000000001</v>
      </c>
      <c r="D11" s="110">
        <v>4.285000009999948</v>
      </c>
      <c r="E11" s="111">
        <v>58.752999980000084</v>
      </c>
      <c r="F11" s="115">
        <v>5.848999999999975</v>
      </c>
      <c r="G11" s="110">
        <v>119.47300000000004</v>
      </c>
      <c r="H11" s="110">
        <v>4.162999999999932</v>
      </c>
      <c r="I11" s="110">
        <v>46.12000000000009</v>
      </c>
      <c r="K11" s="52"/>
      <c r="L11" s="102"/>
      <c r="M11" s="102"/>
      <c r="N11" s="102"/>
      <c r="O11" s="102"/>
      <c r="P11" s="102"/>
      <c r="Q11" s="102"/>
      <c r="R11" s="102"/>
    </row>
    <row r="12" spans="1:18" ht="14.25">
      <c r="A12" s="17" t="s">
        <v>186</v>
      </c>
      <c r="B12" s="110">
        <v>-7.762000000000002</v>
      </c>
      <c r="C12" s="110">
        <v>-9.286999999999997</v>
      </c>
      <c r="D12" s="110">
        <v>-9.142000000000001</v>
      </c>
      <c r="E12" s="111">
        <v>-12.913999999999998</v>
      </c>
      <c r="F12" s="115">
        <v>-5.805</v>
      </c>
      <c r="G12" s="110">
        <v>0.3799999999999988</v>
      </c>
      <c r="H12" s="110">
        <v>3.6560000000000024</v>
      </c>
      <c r="I12" s="110">
        <v>2.5600000000000005</v>
      </c>
      <c r="K12" s="52"/>
      <c r="L12" s="102"/>
      <c r="M12" s="102"/>
      <c r="N12" s="102"/>
      <c r="O12" s="102"/>
      <c r="P12" s="102"/>
      <c r="Q12" s="102"/>
      <c r="R12" s="102"/>
    </row>
    <row r="13" spans="1:18" ht="14.25">
      <c r="A13" s="17" t="s">
        <v>188</v>
      </c>
      <c r="B13" s="110">
        <v>88.77599998999997</v>
      </c>
      <c r="C13" s="110">
        <v>-139.8560000099998</v>
      </c>
      <c r="D13" s="110">
        <v>51.26300000999987</v>
      </c>
      <c r="E13" s="111">
        <v>-193.31599998999985</v>
      </c>
      <c r="F13" s="115">
        <v>-10.609000030000013</v>
      </c>
      <c r="G13" s="110">
        <v>-204.64499997999982</v>
      </c>
      <c r="H13" s="110">
        <v>-20.443999970000064</v>
      </c>
      <c r="I13" s="110">
        <v>-235.49099998000034</v>
      </c>
      <c r="K13" s="52"/>
      <c r="L13" s="102"/>
      <c r="M13" s="102"/>
      <c r="N13" s="102"/>
      <c r="O13" s="102"/>
      <c r="P13" s="102"/>
      <c r="Q13" s="102"/>
      <c r="R13" s="102"/>
    </row>
    <row r="14" spans="1:18" ht="14.25">
      <c r="A14" s="25" t="s">
        <v>71</v>
      </c>
      <c r="B14" s="108">
        <v>5777.89499989</v>
      </c>
      <c r="C14" s="108">
        <v>4861.58699989</v>
      </c>
      <c r="D14" s="108">
        <v>4980.09800008</v>
      </c>
      <c r="E14" s="109">
        <v>4546.6420001100005</v>
      </c>
      <c r="F14" s="114">
        <v>5154.734999970001</v>
      </c>
      <c r="G14" s="108">
        <v>5103.971000160001</v>
      </c>
      <c r="H14" s="108">
        <v>5330.46899982</v>
      </c>
      <c r="I14" s="108">
        <v>5476.848000110001</v>
      </c>
      <c r="K14" s="52"/>
      <c r="L14" s="102"/>
      <c r="M14" s="102"/>
      <c r="N14" s="102"/>
      <c r="O14" s="102"/>
      <c r="P14" s="102"/>
      <c r="Q14" s="102"/>
      <c r="R14" s="102"/>
    </row>
    <row r="15" spans="1:18" ht="14.25">
      <c r="A15" s="17" t="s">
        <v>73</v>
      </c>
      <c r="B15" s="110">
        <v>-2477.44109985</v>
      </c>
      <c r="C15" s="110">
        <v>-2182.41990008</v>
      </c>
      <c r="D15" s="110">
        <v>-2163.2830000599997</v>
      </c>
      <c r="E15" s="111">
        <v>-2264.39689997</v>
      </c>
      <c r="F15" s="115">
        <v>-2304.31200013</v>
      </c>
      <c r="G15" s="110">
        <v>-2293.6229999</v>
      </c>
      <c r="H15" s="110">
        <v>-2377.7410001</v>
      </c>
      <c r="I15" s="110">
        <v>-2554.11199978</v>
      </c>
      <c r="K15" s="52"/>
      <c r="L15" s="102"/>
      <c r="M15" s="102"/>
      <c r="N15" s="102"/>
      <c r="O15" s="102"/>
      <c r="P15" s="102"/>
      <c r="Q15" s="102"/>
      <c r="R15" s="102"/>
    </row>
    <row r="16" spans="1:18" ht="14.25">
      <c r="A16" s="17" t="s">
        <v>75</v>
      </c>
      <c r="B16" s="110">
        <v>-2132.13509982</v>
      </c>
      <c r="C16" s="110">
        <v>-1866.4489001400002</v>
      </c>
      <c r="D16" s="110">
        <v>-1848.34400004</v>
      </c>
      <c r="E16" s="111">
        <v>-1952.3759000000005</v>
      </c>
      <c r="F16" s="115">
        <v>-1995.78500011</v>
      </c>
      <c r="G16" s="110">
        <v>-1987.04999992</v>
      </c>
      <c r="H16" s="110">
        <v>-2064.1050001099998</v>
      </c>
      <c r="I16" s="110">
        <v>-2248.9999998</v>
      </c>
      <c r="K16" s="52"/>
      <c r="L16" s="102"/>
      <c r="M16" s="102"/>
      <c r="N16" s="102"/>
      <c r="O16" s="102"/>
      <c r="P16" s="102"/>
      <c r="Q16" s="102"/>
      <c r="R16" s="102"/>
    </row>
    <row r="17" spans="1:18" ht="14.25">
      <c r="A17" s="43" t="s">
        <v>77</v>
      </c>
      <c r="B17" s="110">
        <v>-1272.29799997</v>
      </c>
      <c r="C17" s="110">
        <v>-1112.57700008</v>
      </c>
      <c r="D17" s="110">
        <v>-1123.66699991</v>
      </c>
      <c r="E17" s="111">
        <v>-1185.9880000900002</v>
      </c>
      <c r="F17" s="115">
        <v>-1184.22700001</v>
      </c>
      <c r="G17" s="110">
        <v>-1186.7529999800001</v>
      </c>
      <c r="H17" s="110">
        <v>-1276.1730000900002</v>
      </c>
      <c r="I17" s="110">
        <v>-1399.3029998800002</v>
      </c>
      <c r="K17" s="52"/>
      <c r="L17" s="102"/>
      <c r="M17" s="102"/>
      <c r="N17" s="102"/>
      <c r="O17" s="102"/>
      <c r="P17" s="102"/>
      <c r="Q17" s="102"/>
      <c r="R17" s="102"/>
    </row>
    <row r="18" spans="1:18" ht="14.25">
      <c r="A18" s="43" t="s">
        <v>79</v>
      </c>
      <c r="B18" s="110">
        <v>-859.83709985</v>
      </c>
      <c r="C18" s="110">
        <v>-753.87190006</v>
      </c>
      <c r="D18" s="110">
        <v>-724.67700013</v>
      </c>
      <c r="E18" s="111">
        <v>-766.38789991</v>
      </c>
      <c r="F18" s="115">
        <v>-811.5580001000001</v>
      </c>
      <c r="G18" s="110">
        <v>-800.2969999400002</v>
      </c>
      <c r="H18" s="110">
        <v>-787.93200002</v>
      </c>
      <c r="I18" s="110">
        <v>-849.6969999199999</v>
      </c>
      <c r="K18" s="52"/>
      <c r="L18" s="102"/>
      <c r="M18" s="102"/>
      <c r="N18" s="102"/>
      <c r="O18" s="102"/>
      <c r="P18" s="102"/>
      <c r="Q18" s="102"/>
      <c r="R18" s="102"/>
    </row>
    <row r="19" spans="1:18" ht="14.25">
      <c r="A19" s="17" t="s">
        <v>81</v>
      </c>
      <c r="B19" s="110">
        <v>-345.30600003</v>
      </c>
      <c r="C19" s="110">
        <v>-315.97099994</v>
      </c>
      <c r="D19" s="110">
        <v>-314.93900002000004</v>
      </c>
      <c r="E19" s="111">
        <v>-312.02099996999993</v>
      </c>
      <c r="F19" s="115">
        <v>-308.52700001999995</v>
      </c>
      <c r="G19" s="110">
        <v>-306.57299998</v>
      </c>
      <c r="H19" s="110">
        <v>-313.63599999</v>
      </c>
      <c r="I19" s="110">
        <v>-305.11199997999995</v>
      </c>
      <c r="K19" s="52"/>
      <c r="L19" s="102"/>
      <c r="M19" s="102"/>
      <c r="N19" s="102"/>
      <c r="O19" s="102"/>
      <c r="P19" s="102"/>
      <c r="Q19" s="102"/>
      <c r="R19" s="102"/>
    </row>
    <row r="20" spans="1:18" ht="14.25">
      <c r="A20" s="25" t="s">
        <v>83</v>
      </c>
      <c r="B20" s="108">
        <v>3300.45390004</v>
      </c>
      <c r="C20" s="108">
        <v>2679.16709981</v>
      </c>
      <c r="D20" s="108">
        <v>2816.8150000200003</v>
      </c>
      <c r="E20" s="109">
        <v>2282.2451001400004</v>
      </c>
      <c r="F20" s="114">
        <v>2850.422999840001</v>
      </c>
      <c r="G20" s="108">
        <v>2810.3480002600004</v>
      </c>
      <c r="H20" s="108">
        <v>2952.7279997200003</v>
      </c>
      <c r="I20" s="108">
        <v>2922.7360003300005</v>
      </c>
      <c r="K20" s="52"/>
      <c r="L20" s="102"/>
      <c r="M20" s="102"/>
      <c r="N20" s="102"/>
      <c r="O20" s="102"/>
      <c r="P20" s="102"/>
      <c r="Q20" s="102"/>
      <c r="R20" s="102"/>
    </row>
    <row r="21" spans="1:18" ht="14.25">
      <c r="A21" s="17" t="s">
        <v>85</v>
      </c>
      <c r="B21" s="110">
        <v>-2164.17799997</v>
      </c>
      <c r="C21" s="110">
        <v>-1407.8679999899998</v>
      </c>
      <c r="D21" s="110">
        <v>-706.22500006</v>
      </c>
      <c r="E21" s="111">
        <v>-900.73999997</v>
      </c>
      <c r="F21" s="115">
        <v>-923.25300006</v>
      </c>
      <c r="G21" s="110">
        <v>-656.48099991</v>
      </c>
      <c r="H21" s="110">
        <v>-622.39000001</v>
      </c>
      <c r="I21" s="110">
        <v>-832.1090000300002</v>
      </c>
      <c r="K21" s="52"/>
      <c r="L21" s="102"/>
      <c r="M21" s="102"/>
      <c r="N21" s="102"/>
      <c r="O21" s="102"/>
      <c r="P21" s="102"/>
      <c r="Q21" s="102"/>
      <c r="R21" s="102"/>
    </row>
    <row r="22" spans="1:18" ht="14.25">
      <c r="A22" s="17" t="s">
        <v>404</v>
      </c>
      <c r="B22" s="110">
        <v>-299.725</v>
      </c>
      <c r="C22" s="110">
        <v>-218.57399998000002</v>
      </c>
      <c r="D22" s="110">
        <v>-88.47400000999995</v>
      </c>
      <c r="E22" s="111">
        <v>-139.46600001999997</v>
      </c>
      <c r="F22" s="115">
        <v>-151.16800002000002</v>
      </c>
      <c r="G22" s="110">
        <v>-22.92176699000005</v>
      </c>
      <c r="H22" s="110">
        <v>-50.1979999899999</v>
      </c>
      <c r="I22" s="110">
        <v>-39.6770000200001</v>
      </c>
      <c r="K22" s="52"/>
      <c r="L22" s="102"/>
      <c r="M22" s="102"/>
      <c r="N22" s="102"/>
      <c r="O22" s="102"/>
      <c r="P22" s="102"/>
      <c r="Q22" s="102"/>
      <c r="R22" s="102"/>
    </row>
    <row r="23" spans="1:18" ht="14.25">
      <c r="A23" s="17" t="s">
        <v>406</v>
      </c>
      <c r="B23" s="110">
        <v>-29.3309999699999</v>
      </c>
      <c r="C23" s="110">
        <v>-102.57900004</v>
      </c>
      <c r="D23" s="110">
        <v>-127.07399997999998</v>
      </c>
      <c r="E23" s="111">
        <v>-81.79298658000026</v>
      </c>
      <c r="F23" s="115">
        <v>-17.18800000000001</v>
      </c>
      <c r="G23" s="110">
        <v>-6.9800929799999905</v>
      </c>
      <c r="H23" s="110">
        <v>19.031999990000003</v>
      </c>
      <c r="I23" s="110">
        <v>7.478000009999985</v>
      </c>
      <c r="K23" s="52"/>
      <c r="L23" s="102"/>
      <c r="M23" s="102"/>
      <c r="N23" s="102"/>
      <c r="O23" s="102"/>
      <c r="P23" s="102"/>
      <c r="Q23" s="102"/>
      <c r="R23" s="102"/>
    </row>
    <row r="24" spans="1:18" ht="14.25">
      <c r="A24" s="25" t="s">
        <v>89</v>
      </c>
      <c r="B24" s="108">
        <v>807.2199000999999</v>
      </c>
      <c r="C24" s="108">
        <v>950.1460998</v>
      </c>
      <c r="D24" s="108">
        <v>1895.0419999700005</v>
      </c>
      <c r="E24" s="109">
        <v>1160.2461135700003</v>
      </c>
      <c r="F24" s="114">
        <v>1758.813999760001</v>
      </c>
      <c r="G24" s="108">
        <v>2123.9651403800003</v>
      </c>
      <c r="H24" s="108">
        <v>2299.17199971</v>
      </c>
      <c r="I24" s="108">
        <v>2058.4280002900005</v>
      </c>
      <c r="K24" s="52"/>
      <c r="L24" s="102"/>
      <c r="M24" s="102"/>
      <c r="N24" s="102"/>
      <c r="O24" s="102"/>
      <c r="P24" s="102"/>
      <c r="Q24" s="102"/>
      <c r="R24" s="102"/>
    </row>
    <row r="25" spans="1:18" ht="14.25">
      <c r="A25" s="17" t="s">
        <v>91</v>
      </c>
      <c r="B25" s="110">
        <v>-204.10500000999997</v>
      </c>
      <c r="C25" s="110">
        <v>-272.5159999799999</v>
      </c>
      <c r="D25" s="110">
        <v>-514.60399996</v>
      </c>
      <c r="E25" s="111">
        <v>-336.79950410000015</v>
      </c>
      <c r="F25" s="115">
        <v>-489.26299997999996</v>
      </c>
      <c r="G25" s="110">
        <v>-590.926342</v>
      </c>
      <c r="H25" s="110">
        <v>-639.7290000800001</v>
      </c>
      <c r="I25" s="110">
        <v>-486.93899990000006</v>
      </c>
      <c r="K25" s="52"/>
      <c r="L25" s="102"/>
      <c r="M25" s="102"/>
      <c r="N25" s="102"/>
      <c r="O25" s="102"/>
      <c r="P25" s="102"/>
      <c r="Q25" s="102"/>
      <c r="R25" s="102"/>
    </row>
    <row r="26" spans="1:18" ht="14.25">
      <c r="A26" s="25" t="s">
        <v>93</v>
      </c>
      <c r="B26" s="108">
        <v>603.11490009</v>
      </c>
      <c r="C26" s="108">
        <v>677.6300998200002</v>
      </c>
      <c r="D26" s="108">
        <v>1380.4380000100005</v>
      </c>
      <c r="E26" s="109">
        <v>823.4466094700001</v>
      </c>
      <c r="F26" s="114">
        <v>1269.5509997800011</v>
      </c>
      <c r="G26" s="108">
        <v>1533.0387983800003</v>
      </c>
      <c r="H26" s="108">
        <v>1659.4429996299998</v>
      </c>
      <c r="I26" s="108">
        <v>1571.4890003900005</v>
      </c>
      <c r="K26" s="52"/>
      <c r="L26" s="102"/>
      <c r="M26" s="102"/>
      <c r="N26" s="102"/>
      <c r="O26" s="102"/>
      <c r="P26" s="102"/>
      <c r="Q26" s="102"/>
      <c r="R26" s="102"/>
    </row>
    <row r="27" spans="1:18" ht="14.25">
      <c r="A27" s="17" t="s">
        <v>95</v>
      </c>
      <c r="B27" s="110">
        <v>-171.79500001</v>
      </c>
      <c r="C27" s="110">
        <v>-161.60999998</v>
      </c>
      <c r="D27" s="110">
        <v>-312.23800001</v>
      </c>
      <c r="E27" s="111">
        <v>-109.99300000999999</v>
      </c>
      <c r="F27" s="115">
        <v>-236.81900001</v>
      </c>
      <c r="G27" s="110">
        <v>-238.87099999000003</v>
      </c>
      <c r="H27" s="110">
        <v>-259.04199997</v>
      </c>
      <c r="I27" s="110">
        <v>-230.09700003</v>
      </c>
      <c r="K27" s="52"/>
      <c r="L27" s="102"/>
      <c r="M27" s="102"/>
      <c r="N27" s="102"/>
      <c r="O27" s="102"/>
      <c r="P27" s="102"/>
      <c r="Q27" s="102"/>
      <c r="R27" s="102"/>
    </row>
    <row r="28" spans="1:18" ht="14.25">
      <c r="A28" s="19" t="s">
        <v>519</v>
      </c>
      <c r="B28" s="112">
        <v>431.31990008</v>
      </c>
      <c r="C28" s="112">
        <v>516.0200998400002</v>
      </c>
      <c r="D28" s="112">
        <v>1068.2000000000005</v>
      </c>
      <c r="E28" s="112">
        <v>713.4536094600002</v>
      </c>
      <c r="F28" s="112">
        <v>1032.731999770001</v>
      </c>
      <c r="G28" s="112">
        <v>1294.1677983900004</v>
      </c>
      <c r="H28" s="112">
        <v>1400.4009996599998</v>
      </c>
      <c r="I28" s="112">
        <v>1341.3920003600006</v>
      </c>
      <c r="K28" s="52"/>
      <c r="L28" s="102"/>
      <c r="M28" s="102"/>
      <c r="N28" s="102"/>
      <c r="O28" s="102"/>
      <c r="P28" s="102"/>
      <c r="Q28" s="102"/>
      <c r="R28" s="102"/>
    </row>
    <row r="29" spans="1:18" ht="14.25">
      <c r="A29" s="25" t="s">
        <v>531</v>
      </c>
      <c r="B29" s="116">
        <v>-2223.7850000000003</v>
      </c>
      <c r="C29" s="116">
        <v>119.91999999999999</v>
      </c>
      <c r="D29" s="116">
        <v>73.239</v>
      </c>
      <c r="E29" s="117">
        <v>606.3115058600004</v>
      </c>
      <c r="F29" s="118">
        <v>177.04100000000003</v>
      </c>
      <c r="G29" s="116">
        <v>-593.0077980200002</v>
      </c>
      <c r="H29" s="116">
        <v>0</v>
      </c>
      <c r="I29" s="116">
        <v>0</v>
      </c>
      <c r="J29" s="132"/>
      <c r="K29" s="52"/>
      <c r="L29" s="102"/>
      <c r="M29" s="102"/>
      <c r="N29" s="102"/>
      <c r="O29" s="102"/>
      <c r="P29" s="102"/>
      <c r="Q29" s="102"/>
      <c r="R29" s="102"/>
    </row>
    <row r="30" spans="1:18" ht="14.25">
      <c r="A30" s="17" t="s">
        <v>521</v>
      </c>
      <c r="B30" s="110">
        <v>-2223.7850000000003</v>
      </c>
      <c r="C30" s="110">
        <v>119.91999999999999</v>
      </c>
      <c r="D30" s="110">
        <v>73.239</v>
      </c>
      <c r="E30" s="111">
        <v>301.8430058600003</v>
      </c>
      <c r="F30" s="115">
        <v>177.04100000000003</v>
      </c>
      <c r="G30" s="110">
        <v>102.65999999999976</v>
      </c>
      <c r="H30" s="110">
        <v>0</v>
      </c>
      <c r="I30" s="110">
        <v>0</v>
      </c>
      <c r="J30" s="132"/>
      <c r="K30" s="52"/>
      <c r="L30" s="102"/>
      <c r="M30" s="102"/>
      <c r="N30" s="102"/>
      <c r="O30" s="102"/>
      <c r="P30" s="102"/>
      <c r="Q30" s="102"/>
      <c r="R30" s="102"/>
    </row>
    <row r="31" spans="1:18" ht="14.25">
      <c r="A31" s="17" t="s">
        <v>523</v>
      </c>
      <c r="B31" s="110">
        <v>0</v>
      </c>
      <c r="C31" s="110">
        <v>0</v>
      </c>
      <c r="D31" s="110">
        <v>0</v>
      </c>
      <c r="E31" s="111">
        <v>304.4685</v>
      </c>
      <c r="F31" s="115">
        <v>0</v>
      </c>
      <c r="G31" s="110">
        <v>0</v>
      </c>
      <c r="H31" s="110">
        <v>0</v>
      </c>
      <c r="I31" s="110">
        <v>0</v>
      </c>
      <c r="J31" s="132"/>
      <c r="K31" s="52"/>
      <c r="L31" s="102"/>
      <c r="M31" s="102"/>
      <c r="N31" s="102"/>
      <c r="O31" s="102"/>
      <c r="P31" s="102"/>
      <c r="Q31" s="102"/>
      <c r="R31" s="102"/>
    </row>
    <row r="32" spans="1:18" ht="14.25">
      <c r="A32" s="17" t="s">
        <v>525</v>
      </c>
      <c r="B32" s="110">
        <v>0</v>
      </c>
      <c r="C32" s="110">
        <v>0</v>
      </c>
      <c r="D32" s="110">
        <v>0</v>
      </c>
      <c r="E32" s="111">
        <v>0</v>
      </c>
      <c r="F32" s="115">
        <v>0</v>
      </c>
      <c r="G32" s="110">
        <v>-695.66779802</v>
      </c>
      <c r="H32" s="110">
        <v>0</v>
      </c>
      <c r="I32" s="110">
        <v>0</v>
      </c>
      <c r="J32" s="132"/>
      <c r="K32" s="52"/>
      <c r="L32" s="102"/>
      <c r="M32" s="102"/>
      <c r="N32" s="102"/>
      <c r="O32" s="102"/>
      <c r="P32" s="102"/>
      <c r="Q32" s="102"/>
      <c r="R32" s="102"/>
    </row>
    <row r="33" spans="1:18" ht="14.25">
      <c r="A33" s="19" t="s">
        <v>97</v>
      </c>
      <c r="B33" s="112">
        <v>-1792.4650999200003</v>
      </c>
      <c r="C33" s="112">
        <v>635.9400998400001</v>
      </c>
      <c r="D33" s="112">
        <v>1141.4390000000005</v>
      </c>
      <c r="E33" s="112">
        <v>1319.7651153200004</v>
      </c>
      <c r="F33" s="112">
        <v>1209.772999770001</v>
      </c>
      <c r="G33" s="112">
        <v>701.1600003700003</v>
      </c>
      <c r="H33" s="112">
        <v>1400.4009996599998</v>
      </c>
      <c r="I33" s="112">
        <v>1341.3920003600006</v>
      </c>
      <c r="K33" s="52"/>
      <c r="L33" s="102"/>
      <c r="M33" s="102"/>
      <c r="N33" s="102"/>
      <c r="O33" s="102"/>
      <c r="P33" s="102"/>
      <c r="Q33" s="102"/>
      <c r="R33" s="102"/>
    </row>
    <row r="34" spans="2:9" ht="14.25">
      <c r="B34" s="45">
        <v>0</v>
      </c>
      <c r="C34" s="45">
        <v>0</v>
      </c>
      <c r="D34" s="45">
        <v>0</v>
      </c>
      <c r="E34" s="45">
        <v>0</v>
      </c>
      <c r="F34" s="45">
        <v>0</v>
      </c>
      <c r="G34" s="45">
        <v>0</v>
      </c>
      <c r="H34" s="45">
        <v>0</v>
      </c>
      <c r="I34" s="45">
        <v>0</v>
      </c>
    </row>
    <row r="35" spans="1:11" ht="15" customHeight="1">
      <c r="A35" s="136" t="s">
        <v>534</v>
      </c>
      <c r="B35" s="136"/>
      <c r="C35" s="136"/>
      <c r="D35" s="136"/>
      <c r="E35" s="136"/>
      <c r="F35" s="136"/>
      <c r="G35" s="136"/>
      <c r="H35" s="136"/>
      <c r="I35" s="136"/>
      <c r="J35" s="28"/>
      <c r="K35" s="28"/>
    </row>
    <row r="36" spans="1:11" ht="37.5" customHeight="1">
      <c r="A36" s="136" t="s">
        <v>535</v>
      </c>
      <c r="B36" s="136"/>
      <c r="C36" s="136"/>
      <c r="D36" s="136"/>
      <c r="E36" s="136"/>
      <c r="F36" s="136"/>
      <c r="G36" s="136"/>
      <c r="H36" s="136"/>
      <c r="I36" s="136"/>
      <c r="J36" s="28"/>
      <c r="K36" s="28"/>
    </row>
    <row r="37" spans="1:9" ht="14.25">
      <c r="A37" s="103"/>
      <c r="B37" s="103"/>
      <c r="C37" s="103"/>
      <c r="D37" s="103"/>
      <c r="E37" s="103"/>
      <c r="F37" s="103"/>
      <c r="G37" s="103"/>
      <c r="H37" s="103"/>
      <c r="I37" s="103"/>
    </row>
    <row r="38" spans="1:9" ht="14.25">
      <c r="A38" s="17"/>
      <c r="B38" s="46"/>
      <c r="C38" s="46"/>
      <c r="D38" s="46"/>
      <c r="E38" s="46"/>
      <c r="F38" s="47"/>
      <c r="G38" s="46"/>
      <c r="H38" s="46"/>
      <c r="I38" s="46"/>
    </row>
    <row r="39" spans="2:9" ht="14.25">
      <c r="B39" s="48"/>
      <c r="C39" s="48"/>
      <c r="D39" s="48"/>
      <c r="E39" s="48"/>
      <c r="F39" s="48"/>
      <c r="G39" s="48"/>
      <c r="H39" s="48"/>
      <c r="I39" s="48"/>
    </row>
    <row r="42" spans="1:9" ht="14.25">
      <c r="A42" s="36"/>
      <c r="B42" s="31"/>
      <c r="C42" s="37"/>
      <c r="D42" s="37"/>
      <c r="E42" s="37"/>
      <c r="F42" s="31"/>
      <c r="G42" s="31"/>
      <c r="H42" s="31"/>
      <c r="I42" s="31"/>
    </row>
    <row r="43" spans="1:9" ht="14.25">
      <c r="A43" s="38"/>
      <c r="B43" s="31"/>
      <c r="C43" s="37"/>
      <c r="D43" s="37"/>
      <c r="E43" s="37"/>
      <c r="F43" s="31"/>
      <c r="G43" s="31"/>
      <c r="H43" s="31"/>
      <c r="I43" s="31"/>
    </row>
    <row r="44" spans="1:9" ht="14.25">
      <c r="A44" s="39"/>
      <c r="B44" s="39"/>
      <c r="C44" s="39"/>
      <c r="D44" s="39"/>
      <c r="E44" s="39"/>
      <c r="F44" s="39"/>
      <c r="G44" s="39"/>
      <c r="H44" s="39"/>
      <c r="I44" s="39"/>
    </row>
    <row r="45" spans="1:9" ht="14.25">
      <c r="A45" s="39"/>
      <c r="B45" s="39"/>
      <c r="C45" s="39"/>
      <c r="D45" s="39"/>
      <c r="E45" s="39"/>
      <c r="F45" s="39"/>
      <c r="G45" s="39"/>
      <c r="H45" s="39"/>
      <c r="I45" s="39"/>
    </row>
    <row r="46" spans="1:9" ht="14.25">
      <c r="A46" s="39"/>
      <c r="B46" s="39"/>
      <c r="C46" s="39"/>
      <c r="D46" s="39"/>
      <c r="E46" s="39"/>
      <c r="F46" s="39"/>
      <c r="G46" s="39"/>
      <c r="H46" s="39"/>
      <c r="I46" s="39"/>
    </row>
    <row r="47" spans="1:9" ht="14.25">
      <c r="A47" s="39"/>
      <c r="B47" s="39"/>
      <c r="C47" s="39"/>
      <c r="D47" s="39"/>
      <c r="E47" s="39"/>
      <c r="F47" s="39"/>
      <c r="G47" s="39"/>
      <c r="H47" s="39"/>
      <c r="I47" s="39"/>
    </row>
    <row r="48" spans="1:9" ht="14.25">
      <c r="A48" s="39"/>
      <c r="B48" s="39"/>
      <c r="C48" s="39"/>
      <c r="D48" s="39"/>
      <c r="E48" s="39"/>
      <c r="F48" s="39"/>
      <c r="G48" s="39"/>
      <c r="H48" s="39"/>
      <c r="I48" s="39"/>
    </row>
    <row r="49" spans="1:9" ht="14.25">
      <c r="A49" s="39"/>
      <c r="B49" s="39"/>
      <c r="C49" s="39"/>
      <c r="D49" s="39"/>
      <c r="E49" s="39"/>
      <c r="F49" s="39"/>
      <c r="G49" s="39"/>
      <c r="H49" s="39"/>
      <c r="I49" s="39"/>
    </row>
    <row r="50" spans="1:9" ht="14.25">
      <c r="A50" s="39"/>
      <c r="B50" s="39"/>
      <c r="C50" s="39"/>
      <c r="D50" s="39"/>
      <c r="E50" s="39"/>
      <c r="F50" s="39"/>
      <c r="G50" s="39"/>
      <c r="H50" s="39"/>
      <c r="I50" s="39"/>
    </row>
    <row r="51" spans="1:9" ht="14.25">
      <c r="A51" s="39"/>
      <c r="B51" s="39"/>
      <c r="C51" s="39"/>
      <c r="D51" s="39"/>
      <c r="E51" s="39"/>
      <c r="F51" s="39"/>
      <c r="G51" s="39"/>
      <c r="H51" s="39"/>
      <c r="I51" s="39"/>
    </row>
    <row r="52" spans="1:9" ht="14.25">
      <c r="A52" s="39"/>
      <c r="B52" s="39"/>
      <c r="C52" s="39"/>
      <c r="D52" s="39"/>
      <c r="E52" s="39"/>
      <c r="F52" s="39"/>
      <c r="G52" s="39"/>
      <c r="H52" s="39"/>
      <c r="I52" s="39"/>
    </row>
    <row r="53" spans="1:9" ht="14.25">
      <c r="A53" s="39"/>
      <c r="B53" s="39"/>
      <c r="C53" s="39"/>
      <c r="D53" s="39"/>
      <c r="E53" s="39"/>
      <c r="F53" s="39"/>
      <c r="G53" s="39"/>
      <c r="H53" s="39"/>
      <c r="I53" s="39"/>
    </row>
    <row r="54" spans="1:9" ht="14.25">
      <c r="A54" s="39"/>
      <c r="B54" s="39"/>
      <c r="C54" s="39"/>
      <c r="D54" s="39"/>
      <c r="E54" s="39"/>
      <c r="F54" s="39"/>
      <c r="G54" s="39"/>
      <c r="H54" s="39"/>
      <c r="I54" s="39"/>
    </row>
    <row r="55" spans="1:9" ht="14.25">
      <c r="A55" s="39"/>
      <c r="B55" s="39"/>
      <c r="C55" s="39"/>
      <c r="D55" s="39"/>
      <c r="E55" s="39"/>
      <c r="F55" s="39"/>
      <c r="G55" s="39"/>
      <c r="H55" s="39"/>
      <c r="I55" s="39"/>
    </row>
    <row r="56" spans="1:9" ht="14.25">
      <c r="A56" s="39"/>
      <c r="B56" s="39"/>
      <c r="C56" s="39"/>
      <c r="D56" s="39"/>
      <c r="E56" s="39"/>
      <c r="F56" s="39"/>
      <c r="G56" s="39"/>
      <c r="H56" s="39"/>
      <c r="I56" s="39"/>
    </row>
    <row r="57" spans="1:9" ht="14.25">
      <c r="A57" s="39"/>
      <c r="B57" s="39"/>
      <c r="C57" s="39"/>
      <c r="D57" s="39"/>
      <c r="E57" s="39"/>
      <c r="F57" s="39"/>
      <c r="G57" s="39"/>
      <c r="H57" s="39"/>
      <c r="I57" s="39"/>
    </row>
    <row r="58" spans="1:9" ht="14.25">
      <c r="A58" s="39"/>
      <c r="B58" s="39"/>
      <c r="C58" s="39"/>
      <c r="D58" s="39"/>
      <c r="E58" s="39"/>
      <c r="F58" s="39"/>
      <c r="G58" s="39"/>
      <c r="H58" s="39"/>
      <c r="I58" s="39"/>
    </row>
    <row r="59" spans="1:9" ht="14.25">
      <c r="A59" s="39"/>
      <c r="B59" s="39"/>
      <c r="C59" s="39"/>
      <c r="D59" s="39"/>
      <c r="E59" s="39"/>
      <c r="F59" s="39"/>
      <c r="G59" s="39"/>
      <c r="H59" s="39"/>
      <c r="I59" s="39"/>
    </row>
    <row r="60" spans="1:9" ht="14.25">
      <c r="A60" s="39"/>
      <c r="B60" s="39"/>
      <c r="C60" s="39"/>
      <c r="D60" s="39"/>
      <c r="E60" s="39"/>
      <c r="F60" s="39"/>
      <c r="G60" s="39"/>
      <c r="H60" s="39"/>
      <c r="I60" s="39"/>
    </row>
    <row r="61" spans="1:9" ht="14.25">
      <c r="A61" s="39"/>
      <c r="B61" s="39"/>
      <c r="C61" s="39"/>
      <c r="D61" s="39"/>
      <c r="E61" s="39"/>
      <c r="F61" s="39"/>
      <c r="G61" s="39"/>
      <c r="H61" s="39"/>
      <c r="I61" s="39"/>
    </row>
    <row r="62" spans="1:9" ht="14.25">
      <c r="A62" s="39"/>
      <c r="B62" s="39"/>
      <c r="C62" s="39"/>
      <c r="D62" s="39"/>
      <c r="E62" s="39"/>
      <c r="F62" s="39"/>
      <c r="G62" s="39"/>
      <c r="H62" s="39"/>
      <c r="I62" s="39"/>
    </row>
    <row r="63" spans="1:9" ht="14.25">
      <c r="A63" s="39"/>
      <c r="B63" s="39"/>
      <c r="C63" s="39"/>
      <c r="D63" s="39"/>
      <c r="E63" s="39"/>
      <c r="F63" s="39"/>
      <c r="G63" s="39"/>
      <c r="H63" s="39"/>
      <c r="I63" s="39"/>
    </row>
    <row r="64" spans="1:9" ht="14.25">
      <c r="A64" s="39"/>
      <c r="B64" s="39"/>
      <c r="C64" s="39"/>
      <c r="D64" s="39"/>
      <c r="E64" s="39"/>
      <c r="F64" s="39"/>
      <c r="G64" s="39"/>
      <c r="H64" s="39"/>
      <c r="I64" s="39"/>
    </row>
    <row r="65" spans="1:9" ht="14.25">
      <c r="A65" s="39"/>
      <c r="B65" s="39"/>
      <c r="C65" s="39"/>
      <c r="D65" s="39"/>
      <c r="E65" s="39"/>
      <c r="F65" s="39"/>
      <c r="G65" s="39"/>
      <c r="H65" s="39"/>
      <c r="I65" s="39"/>
    </row>
    <row r="66" spans="1:9" ht="14.25">
      <c r="A66" s="39"/>
      <c r="B66" s="39"/>
      <c r="C66" s="39"/>
      <c r="D66" s="39"/>
      <c r="E66" s="39"/>
      <c r="F66" s="39"/>
      <c r="G66" s="39"/>
      <c r="H66" s="39"/>
      <c r="I66" s="39"/>
    </row>
    <row r="67" spans="1:9" ht="14.25">
      <c r="A67" s="39"/>
      <c r="B67" s="39"/>
      <c r="C67" s="39"/>
      <c r="D67" s="39"/>
      <c r="E67" s="39"/>
      <c r="F67" s="39"/>
      <c r="G67" s="39"/>
      <c r="H67" s="39"/>
      <c r="I67" s="39"/>
    </row>
    <row r="68" spans="1:9" ht="14.25">
      <c r="A68" s="39"/>
      <c r="B68" s="39"/>
      <c r="C68" s="39"/>
      <c r="D68" s="39"/>
      <c r="E68" s="39"/>
      <c r="F68" s="39"/>
      <c r="G68" s="39"/>
      <c r="H68" s="39"/>
      <c r="I68" s="39"/>
    </row>
    <row r="69" spans="1:9" ht="14.25">
      <c r="A69" s="39"/>
      <c r="B69" s="39"/>
      <c r="C69" s="39"/>
      <c r="D69" s="39"/>
      <c r="E69" s="39"/>
      <c r="F69" s="39"/>
      <c r="G69" s="39"/>
      <c r="H69" s="39"/>
      <c r="I69" s="39"/>
    </row>
    <row r="70" spans="1:9" ht="14.25">
      <c r="A70" s="39"/>
      <c r="B70" s="39"/>
      <c r="C70" s="39"/>
      <c r="D70" s="39"/>
      <c r="E70" s="39"/>
      <c r="F70" s="39"/>
      <c r="G70" s="39"/>
      <c r="H70" s="39"/>
      <c r="I70" s="39"/>
    </row>
    <row r="71" spans="1:9" ht="14.25">
      <c r="A71" s="39"/>
      <c r="B71" s="39"/>
      <c r="C71" s="39"/>
      <c r="D71" s="39"/>
      <c r="E71" s="39"/>
      <c r="F71" s="39"/>
      <c r="G71" s="39"/>
      <c r="H71" s="39"/>
      <c r="I71" s="39"/>
    </row>
    <row r="72" spans="1:9" ht="14.25">
      <c r="A72" s="39"/>
      <c r="B72" s="39"/>
      <c r="C72" s="39"/>
      <c r="D72" s="39"/>
      <c r="E72" s="39"/>
      <c r="F72" s="39"/>
      <c r="G72" s="39"/>
      <c r="H72" s="39"/>
      <c r="I72" s="39"/>
    </row>
    <row r="73" spans="1:9" ht="12.75" customHeight="1">
      <c r="A73" s="39"/>
      <c r="B73" s="39"/>
      <c r="C73" s="39"/>
      <c r="D73" s="39"/>
      <c r="E73" s="39"/>
      <c r="F73" s="39"/>
      <c r="G73" s="39"/>
      <c r="H73" s="39"/>
      <c r="I73" s="39"/>
    </row>
    <row r="74" spans="1:9" ht="15" customHeight="1">
      <c r="A74" s="39"/>
      <c r="B74" s="39"/>
      <c r="C74" s="39"/>
      <c r="D74" s="39"/>
      <c r="E74" s="39"/>
      <c r="F74" s="39"/>
      <c r="G74" s="39"/>
      <c r="H74" s="39"/>
      <c r="I74" s="39"/>
    </row>
    <row r="75" spans="1:9" ht="15" customHeight="1">
      <c r="A75" s="39"/>
      <c r="B75" s="39"/>
      <c r="C75" s="39"/>
      <c r="D75" s="39"/>
      <c r="E75" s="39"/>
      <c r="F75" s="39"/>
      <c r="G75" s="39"/>
      <c r="H75" s="39"/>
      <c r="I75" s="39"/>
    </row>
    <row r="76" spans="1:9" ht="14.25">
      <c r="A76" s="39"/>
      <c r="B76" s="39"/>
      <c r="C76" s="39"/>
      <c r="D76" s="39"/>
      <c r="E76" s="39"/>
      <c r="F76" s="39"/>
      <c r="G76" s="39"/>
      <c r="H76" s="39"/>
      <c r="I76" s="39"/>
    </row>
    <row r="77" spans="1:9" ht="14.25">
      <c r="A77" s="39"/>
      <c r="B77" s="39"/>
      <c r="C77" s="39"/>
      <c r="D77" s="39"/>
      <c r="E77" s="39"/>
      <c r="F77" s="39"/>
      <c r="G77" s="39"/>
      <c r="H77" s="39"/>
      <c r="I77" s="39"/>
    </row>
    <row r="78" spans="1:9" ht="14.25">
      <c r="A78" s="39"/>
      <c r="B78" s="39"/>
      <c r="C78" s="39"/>
      <c r="D78" s="39"/>
      <c r="E78" s="39"/>
      <c r="F78" s="39"/>
      <c r="G78" s="39"/>
      <c r="H78" s="39"/>
      <c r="I78" s="39"/>
    </row>
    <row r="79" spans="1:9" ht="14.25">
      <c r="A79" s="39"/>
      <c r="B79" s="39"/>
      <c r="C79" s="39"/>
      <c r="D79" s="39"/>
      <c r="E79" s="39"/>
      <c r="F79" s="39"/>
      <c r="G79" s="39"/>
      <c r="H79" s="39"/>
      <c r="I79" s="39"/>
    </row>
    <row r="80" spans="1:9" ht="14.25">
      <c r="A80" s="39"/>
      <c r="B80" s="39"/>
      <c r="C80" s="39"/>
      <c r="D80" s="39"/>
      <c r="E80" s="39"/>
      <c r="F80" s="39"/>
      <c r="G80" s="39"/>
      <c r="H80" s="39"/>
      <c r="I80" s="39"/>
    </row>
    <row r="81" spans="1:9" ht="14.25">
      <c r="A81" s="39"/>
      <c r="B81" s="39"/>
      <c r="C81" s="39"/>
      <c r="D81" s="39"/>
      <c r="E81" s="39"/>
      <c r="F81" s="39"/>
      <c r="G81" s="39"/>
      <c r="H81" s="39"/>
      <c r="I81" s="39"/>
    </row>
    <row r="82" spans="1:9" ht="14.25">
      <c r="A82" s="39"/>
      <c r="B82" s="39"/>
      <c r="C82" s="39"/>
      <c r="D82" s="39"/>
      <c r="E82" s="39"/>
      <c r="F82" s="39"/>
      <c r="G82" s="39"/>
      <c r="H82" s="39"/>
      <c r="I82" s="39"/>
    </row>
    <row r="83" spans="1:9" ht="14.25">
      <c r="A83" s="39"/>
      <c r="B83" s="39"/>
      <c r="C83" s="39"/>
      <c r="D83" s="39"/>
      <c r="E83" s="39"/>
      <c r="F83" s="39"/>
      <c r="G83" s="39"/>
      <c r="H83" s="39"/>
      <c r="I83" s="39"/>
    </row>
    <row r="84" spans="1:9" ht="14.25">
      <c r="A84" s="39"/>
      <c r="B84" s="39"/>
      <c r="C84" s="39"/>
      <c r="D84" s="39"/>
      <c r="E84" s="39"/>
      <c r="F84" s="39"/>
      <c r="G84" s="39"/>
      <c r="H84" s="39"/>
      <c r="I84" s="39"/>
    </row>
    <row r="85" spans="1:9" ht="14.25">
      <c r="A85" s="39"/>
      <c r="B85" s="39"/>
      <c r="C85" s="39"/>
      <c r="D85" s="39"/>
      <c r="E85" s="39"/>
      <c r="F85" s="39"/>
      <c r="G85" s="39"/>
      <c r="H85" s="39"/>
      <c r="I85" s="39"/>
    </row>
    <row r="86" spans="1:9" ht="14.25">
      <c r="A86" s="39"/>
      <c r="B86" s="39"/>
      <c r="C86" s="39"/>
      <c r="D86" s="39"/>
      <c r="E86" s="39"/>
      <c r="F86" s="39"/>
      <c r="G86" s="39"/>
      <c r="H86" s="39"/>
      <c r="I86" s="39"/>
    </row>
    <row r="87" spans="1:9" ht="14.25">
      <c r="A87" s="39"/>
      <c r="B87" s="39"/>
      <c r="C87" s="39"/>
      <c r="D87" s="39"/>
      <c r="E87" s="39"/>
      <c r="F87" s="39"/>
      <c r="G87" s="39"/>
      <c r="H87" s="39"/>
      <c r="I87" s="39"/>
    </row>
    <row r="88" spans="1:9" ht="14.25">
      <c r="A88" s="39"/>
      <c r="B88" s="39"/>
      <c r="C88" s="39"/>
      <c r="D88" s="39"/>
      <c r="E88" s="39"/>
      <c r="F88" s="39"/>
      <c r="G88" s="39"/>
      <c r="H88" s="39"/>
      <c r="I88" s="39"/>
    </row>
    <row r="89" spans="1:9" ht="14.25">
      <c r="A89" s="39"/>
      <c r="B89" s="39"/>
      <c r="C89" s="39"/>
      <c r="D89" s="39"/>
      <c r="E89" s="39"/>
      <c r="F89" s="39"/>
      <c r="G89" s="39"/>
      <c r="H89" s="39"/>
      <c r="I89" s="39"/>
    </row>
    <row r="90" spans="1:9" ht="14.25">
      <c r="A90" s="39"/>
      <c r="B90" s="39"/>
      <c r="C90" s="39"/>
      <c r="D90" s="39"/>
      <c r="E90" s="39"/>
      <c r="F90" s="39"/>
      <c r="G90" s="39"/>
      <c r="H90" s="39"/>
      <c r="I90" s="39"/>
    </row>
    <row r="1004" ht="14.25">
      <c r="A1004" s="32" t="s">
        <v>532</v>
      </c>
    </row>
  </sheetData>
  <sheetProtection/>
  <mergeCells count="4">
    <mergeCell ref="B6:E6"/>
    <mergeCell ref="F6:I6"/>
    <mergeCell ref="A35:I35"/>
    <mergeCell ref="A36:I36"/>
  </mergeCells>
  <conditionalFormatting sqref="B38:I38">
    <cfRule type="cellIs" priority="44" dxfId="23" operator="notBetween">
      <formula>0.4</formula>
      <formula>-0.4</formula>
    </cfRule>
  </conditionalFormatting>
  <conditionalFormatting sqref="B39:I39">
    <cfRule type="cellIs" priority="43" dxfId="23" operator="notBetween">
      <formula>0.4</formula>
      <formula>-0.4</formula>
    </cfRule>
  </conditionalFormatting>
  <conditionalFormatting sqref="E34">
    <cfRule type="cellIs" priority="35" dxfId="75" operator="notBetween">
      <formula>0.5</formula>
      <formula>-0.5</formula>
    </cfRule>
  </conditionalFormatting>
  <conditionalFormatting sqref="C34">
    <cfRule type="cellIs" priority="33" dxfId="75" operator="notBetween">
      <formula>0.5</formula>
      <formula>-0.5</formula>
    </cfRule>
  </conditionalFormatting>
  <conditionalFormatting sqref="H34">
    <cfRule type="cellIs" priority="38" dxfId="75" operator="notBetween">
      <formula>0.5</formula>
      <formula>-0.5</formula>
    </cfRule>
  </conditionalFormatting>
  <conditionalFormatting sqref="I34">
    <cfRule type="cellIs" priority="42" dxfId="75" operator="notBetween">
      <formula>0.5</formula>
      <formula>-0.5</formula>
    </cfRule>
  </conditionalFormatting>
  <conditionalFormatting sqref="B76:G76">
    <cfRule type="cellIs" priority="41" dxfId="23" operator="notBetween">
      <formula>0.4</formula>
      <formula>-0.4</formula>
    </cfRule>
  </conditionalFormatting>
  <conditionalFormatting sqref="G34">
    <cfRule type="cellIs" priority="37" dxfId="75" operator="notBetween">
      <formula>0.5</formula>
      <formula>-0.5</formula>
    </cfRule>
  </conditionalFormatting>
  <conditionalFormatting sqref="H76">
    <cfRule type="cellIs" priority="40" dxfId="23" operator="notBetween">
      <formula>0.4</formula>
      <formula>-0.4</formula>
    </cfRule>
  </conditionalFormatting>
  <conditionalFormatting sqref="I76">
    <cfRule type="cellIs" priority="39" dxfId="23" operator="notBetween">
      <formula>0.4</formula>
      <formula>-0.4</formula>
    </cfRule>
  </conditionalFormatting>
  <conditionalFormatting sqref="F34">
    <cfRule type="cellIs" priority="36" dxfId="75" operator="notBetween">
      <formula>0.5</formula>
      <formula>-0.5</formula>
    </cfRule>
  </conditionalFormatting>
  <conditionalFormatting sqref="D34">
    <cfRule type="cellIs" priority="34" dxfId="75" operator="notBetween">
      <formula>0.5</formula>
      <formula>-0.5</formula>
    </cfRule>
  </conditionalFormatting>
  <conditionalFormatting sqref="B34:I34">
    <cfRule type="cellIs" priority="32" dxfId="75" operator="notBetween">
      <formula>0.5</formula>
      <formula>-0.5</formula>
    </cfRule>
  </conditionalFormatting>
  <conditionalFormatting sqref="F34">
    <cfRule type="cellIs" priority="28" dxfId="75" operator="notBetween">
      <formula>0.5</formula>
      <formula>-0.5</formula>
    </cfRule>
  </conditionalFormatting>
  <conditionalFormatting sqref="G34">
    <cfRule type="cellIs" priority="27" dxfId="75" operator="notBetween">
      <formula>0.5</formula>
      <formula>-0.5</formula>
    </cfRule>
  </conditionalFormatting>
  <conditionalFormatting sqref="H34">
    <cfRule type="cellIs" priority="26" dxfId="75" operator="notBetween">
      <formula>0.5</formula>
      <formula>-0.5</formula>
    </cfRule>
  </conditionalFormatting>
  <conditionalFormatting sqref="I34">
    <cfRule type="cellIs" priority="25" dxfId="75" operator="notBetween">
      <formula>0.5</formula>
      <formula>-0.5</formula>
    </cfRule>
  </conditionalFormatting>
  <conditionalFormatting sqref="D34">
    <cfRule type="cellIs" priority="24" dxfId="75" operator="notBetween">
      <formula>0.5</formula>
      <formula>-0.5</formula>
    </cfRule>
  </conditionalFormatting>
  <conditionalFormatting sqref="C34">
    <cfRule type="cellIs" priority="23" dxfId="75" operator="notBetween">
      <formula>0.5</formula>
      <formula>-0.5</formula>
    </cfRule>
  </conditionalFormatting>
  <conditionalFormatting sqref="B34">
    <cfRule type="cellIs" priority="22" dxfId="75" operator="notBetween">
      <formula>0.5</formula>
      <formula>-0.5</formula>
    </cfRule>
  </conditionalFormatting>
  <conditionalFormatting sqref="B77:G77">
    <cfRule type="cellIs" priority="20" dxfId="23" operator="notBetween">
      <formula>0.4</formula>
      <formula>-0.4</formula>
    </cfRule>
  </conditionalFormatting>
  <conditionalFormatting sqref="H77">
    <cfRule type="cellIs" priority="19" dxfId="23" operator="notBetween">
      <formula>0.4</formula>
      <formula>-0.4</formula>
    </cfRule>
  </conditionalFormatting>
  <conditionalFormatting sqref="I77">
    <cfRule type="cellIs" priority="18" dxfId="23" operator="notBetween">
      <formula>0.4</formula>
      <formula>-0.4</formula>
    </cfRule>
  </conditionalFormatting>
  <conditionalFormatting sqref="E72">
    <cfRule type="cellIs" priority="13" dxfId="75" operator="notBetween">
      <formula>0.5</formula>
      <formula>-0.5</formula>
    </cfRule>
  </conditionalFormatting>
  <conditionalFormatting sqref="C72">
    <cfRule type="cellIs" priority="11" dxfId="75" operator="notBetween">
      <formula>0.5</formula>
      <formula>-0.5</formula>
    </cfRule>
  </conditionalFormatting>
  <conditionalFormatting sqref="H72">
    <cfRule type="cellIs" priority="16" dxfId="75" operator="notBetween">
      <formula>0.5</formula>
      <formula>-0.5</formula>
    </cfRule>
  </conditionalFormatting>
  <conditionalFormatting sqref="I72">
    <cfRule type="cellIs" priority="17" dxfId="75" operator="notBetween">
      <formula>0.5</formula>
      <formula>-0.5</formula>
    </cfRule>
  </conditionalFormatting>
  <conditionalFormatting sqref="G72">
    <cfRule type="cellIs" priority="15" dxfId="75" operator="notBetween">
      <formula>0.5</formula>
      <formula>-0.5</formula>
    </cfRule>
  </conditionalFormatting>
  <conditionalFormatting sqref="F72">
    <cfRule type="cellIs" priority="14" dxfId="75" operator="notBetween">
      <formula>0.5</formula>
      <formula>-0.5</formula>
    </cfRule>
  </conditionalFormatting>
  <conditionalFormatting sqref="D72">
    <cfRule type="cellIs" priority="12" dxfId="75" operator="notBetween">
      <formula>0.5</formula>
      <formula>-0.5</formula>
    </cfRule>
  </conditionalFormatting>
  <conditionalFormatting sqref="B72:I72">
    <cfRule type="cellIs" priority="10" dxfId="75" operator="notBetween">
      <formula>0.5</formula>
      <formula>-0.5</formula>
    </cfRule>
  </conditionalFormatting>
  <conditionalFormatting sqref="F72">
    <cfRule type="cellIs" priority="9" dxfId="75" operator="notBetween">
      <formula>0.5</formula>
      <formula>-0.5</formula>
    </cfRule>
  </conditionalFormatting>
  <conditionalFormatting sqref="G72">
    <cfRule type="cellIs" priority="8" dxfId="75" operator="notBetween">
      <formula>0.5</formula>
      <formula>-0.5</formula>
    </cfRule>
  </conditionalFormatting>
  <conditionalFormatting sqref="H72">
    <cfRule type="cellIs" priority="7" dxfId="75" operator="notBetween">
      <formula>0.5</formula>
      <formula>-0.5</formula>
    </cfRule>
  </conditionalFormatting>
  <conditionalFormatting sqref="I72">
    <cfRule type="cellIs" priority="6" dxfId="75" operator="notBetween">
      <formula>0.5</formula>
      <formula>-0.5</formula>
    </cfRule>
  </conditionalFormatting>
  <conditionalFormatting sqref="D72">
    <cfRule type="cellIs" priority="5" dxfId="75" operator="notBetween">
      <formula>0.5</formula>
      <formula>-0.5</formula>
    </cfRule>
  </conditionalFormatting>
  <conditionalFormatting sqref="C72">
    <cfRule type="cellIs" priority="4" dxfId="75" operator="notBetween">
      <formula>0.5</formula>
      <formula>-0.5</formula>
    </cfRule>
  </conditionalFormatting>
  <conditionalFormatting sqref="B72:I72">
    <cfRule type="cellIs" priority="3" dxfId="75" operator="notBetween">
      <formula>0.5</formula>
      <formula>-0.5</formula>
    </cfRule>
  </conditionalFormatting>
  <conditionalFormatting sqref="B73:I73">
    <cfRule type="cellIs" priority="2" dxfId="75" operator="notBetween">
      <formula>0.5</formula>
      <formula>-0.5</formula>
    </cfRule>
  </conditionalFormatting>
  <conditionalFormatting sqref="B73:I73">
    <cfRule type="cellIs" priority="1" dxfId="75" operator="notBetween">
      <formula>0.5</formula>
      <formula>-0.5</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sheetPr>
  <dimension ref="A3:K467"/>
  <sheetViews>
    <sheetView showGridLines="0" zoomScale="90" zoomScaleNormal="90" zoomScalePageLayoutView="0" workbookViewId="0" topLeftCell="A1">
      <selection activeCell="A38" sqref="A38"/>
    </sheetView>
  </sheetViews>
  <sheetFormatPr defaultColWidth="11.421875" defaultRowHeight="15"/>
  <cols>
    <col min="1" max="1" width="84.8515625" style="32" customWidth="1"/>
    <col min="2" max="9" width="9.8515625" style="32" customWidth="1"/>
    <col min="10" max="10" width="11.421875" style="66" customWidth="1"/>
    <col min="11" max="16384" width="11.421875" style="32" customWidth="1"/>
  </cols>
  <sheetData>
    <row r="3" spans="1:9" ht="16.5">
      <c r="A3" s="105" t="s">
        <v>538</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9" ht="14.25">
      <c r="A7" s="39"/>
      <c r="B7" s="130" t="s">
        <v>553</v>
      </c>
      <c r="C7" s="130" t="s">
        <v>554</v>
      </c>
      <c r="D7" s="130" t="s">
        <v>555</v>
      </c>
      <c r="E7" s="107" t="s">
        <v>556</v>
      </c>
      <c r="F7" s="113" t="s">
        <v>553</v>
      </c>
      <c r="G7" s="130" t="s">
        <v>554</v>
      </c>
      <c r="H7" s="130" t="s">
        <v>555</v>
      </c>
      <c r="I7" s="130" t="s">
        <v>556</v>
      </c>
    </row>
    <row r="8" spans="1:11" ht="14.25">
      <c r="A8" s="25" t="s">
        <v>63</v>
      </c>
      <c r="B8" s="108">
        <v>877.9748284100001</v>
      </c>
      <c r="C8" s="108">
        <v>921.93212699</v>
      </c>
      <c r="D8" s="108">
        <v>882.7212561399999</v>
      </c>
      <c r="E8" s="109">
        <v>879.3494212300001</v>
      </c>
      <c r="F8" s="114">
        <v>866.1730114800001</v>
      </c>
      <c r="G8" s="108">
        <v>894.9914056700002</v>
      </c>
      <c r="H8" s="108">
        <v>872.38078971</v>
      </c>
      <c r="I8" s="108">
        <v>867.08988399</v>
      </c>
      <c r="K8" s="52"/>
    </row>
    <row r="9" spans="1:11" ht="14.25">
      <c r="A9" s="17" t="s">
        <v>65</v>
      </c>
      <c r="B9" s="110">
        <v>468.68800143</v>
      </c>
      <c r="C9" s="110">
        <v>439.44998489</v>
      </c>
      <c r="D9" s="110">
        <v>439.92230005</v>
      </c>
      <c r="E9" s="111">
        <v>453.11102348999987</v>
      </c>
      <c r="F9" s="115">
        <v>508.5603078900001</v>
      </c>
      <c r="G9" s="110">
        <v>552.2360509</v>
      </c>
      <c r="H9" s="110">
        <v>535.41188663</v>
      </c>
      <c r="I9" s="110">
        <v>598.4288345199999</v>
      </c>
      <c r="K9" s="52"/>
    </row>
    <row r="10" spans="1:11" ht="14.25">
      <c r="A10" s="17" t="s">
        <v>67</v>
      </c>
      <c r="B10" s="110">
        <v>60.49097625000002</v>
      </c>
      <c r="C10" s="110">
        <v>109.15351706999999</v>
      </c>
      <c r="D10" s="110">
        <v>52.31255245</v>
      </c>
      <c r="E10" s="111">
        <v>-42.25063008999999</v>
      </c>
      <c r="F10" s="115">
        <v>187.42350033999998</v>
      </c>
      <c r="G10" s="110">
        <v>71.74822754</v>
      </c>
      <c r="H10" s="110">
        <v>6.268376649999986</v>
      </c>
      <c r="I10" s="110">
        <v>38.771783889999995</v>
      </c>
      <c r="K10" s="52"/>
    </row>
    <row r="11" spans="1:11" ht="14.25">
      <c r="A11" s="17" t="s">
        <v>69</v>
      </c>
      <c r="B11" s="110">
        <v>103.48548299</v>
      </c>
      <c r="C11" s="110">
        <v>-69.52901882999987</v>
      </c>
      <c r="D11" s="110">
        <v>107.36149530999987</v>
      </c>
      <c r="E11" s="111">
        <v>-115.96233868999991</v>
      </c>
      <c r="F11" s="115">
        <v>70.82128579</v>
      </c>
      <c r="G11" s="110">
        <v>-117.29963506999995</v>
      </c>
      <c r="H11" s="110">
        <v>65.01331009999991</v>
      </c>
      <c r="I11" s="110">
        <v>-127.63029758999994</v>
      </c>
      <c r="K11" s="52"/>
    </row>
    <row r="12" spans="1:11" ht="14.25">
      <c r="A12" s="25" t="s">
        <v>71</v>
      </c>
      <c r="B12" s="108">
        <v>1510.6392890800003</v>
      </c>
      <c r="C12" s="108">
        <v>1401.0066101200002</v>
      </c>
      <c r="D12" s="108">
        <v>1482.3176039499997</v>
      </c>
      <c r="E12" s="109">
        <v>1174.2474759400002</v>
      </c>
      <c r="F12" s="114">
        <v>1632.9781055</v>
      </c>
      <c r="G12" s="108">
        <v>1401.6760490400002</v>
      </c>
      <c r="H12" s="108">
        <v>1479.07436309</v>
      </c>
      <c r="I12" s="108">
        <v>1376.6602048099999</v>
      </c>
      <c r="K12" s="52"/>
    </row>
    <row r="13" spans="1:11" ht="14.25">
      <c r="A13" s="17" t="s">
        <v>73</v>
      </c>
      <c r="B13" s="110">
        <v>-781.7960679199999</v>
      </c>
      <c r="C13" s="110">
        <v>-754.7682079500001</v>
      </c>
      <c r="D13" s="110">
        <v>-751.9544105699999</v>
      </c>
      <c r="E13" s="111">
        <v>-758.06106371</v>
      </c>
      <c r="F13" s="115">
        <v>-756.0177646</v>
      </c>
      <c r="G13" s="110">
        <v>-749.4908156500001</v>
      </c>
      <c r="H13" s="110">
        <v>-748.91925788</v>
      </c>
      <c r="I13" s="110">
        <v>-788.5616892</v>
      </c>
      <c r="K13" s="52"/>
    </row>
    <row r="14" spans="1:11" ht="14.25">
      <c r="A14" s="17" t="s">
        <v>75</v>
      </c>
      <c r="B14" s="110">
        <v>-666.73574843</v>
      </c>
      <c r="C14" s="110">
        <v>-639.4638604600001</v>
      </c>
      <c r="D14" s="110">
        <v>-636.07472708</v>
      </c>
      <c r="E14" s="111">
        <v>-644.6798461699999</v>
      </c>
      <c r="F14" s="115">
        <v>-645.9175869599999</v>
      </c>
      <c r="G14" s="110">
        <v>-640.05048601</v>
      </c>
      <c r="H14" s="110">
        <v>-641.95983024</v>
      </c>
      <c r="I14" s="110">
        <v>-684.23070956</v>
      </c>
      <c r="K14" s="52"/>
    </row>
    <row r="15" spans="1:11" ht="14.25">
      <c r="A15" s="43" t="s">
        <v>77</v>
      </c>
      <c r="B15" s="110">
        <v>-440.09057207000006</v>
      </c>
      <c r="C15" s="110">
        <v>-425.54149299999995</v>
      </c>
      <c r="D15" s="110">
        <v>-425.16207999999995</v>
      </c>
      <c r="E15" s="111">
        <v>-447.26262397000005</v>
      </c>
      <c r="F15" s="115">
        <v>-427.62491108000006</v>
      </c>
      <c r="G15" s="110">
        <v>-423.71259944999997</v>
      </c>
      <c r="H15" s="110">
        <v>-428.12319434</v>
      </c>
      <c r="I15" s="110">
        <v>-458.05536249000005</v>
      </c>
      <c r="K15" s="52"/>
    </row>
    <row r="16" spans="1:11" ht="14.25">
      <c r="A16" s="43" t="s">
        <v>79</v>
      </c>
      <c r="B16" s="110">
        <v>-226.64517635999997</v>
      </c>
      <c r="C16" s="110">
        <v>-213.92236746000003</v>
      </c>
      <c r="D16" s="110">
        <v>-210.91264707999994</v>
      </c>
      <c r="E16" s="111">
        <v>-197.41722219999994</v>
      </c>
      <c r="F16" s="115">
        <v>-218.29267588</v>
      </c>
      <c r="G16" s="110">
        <v>-216.33788656000002</v>
      </c>
      <c r="H16" s="110">
        <v>-213.83663589999998</v>
      </c>
      <c r="I16" s="110">
        <v>-226.17534707000002</v>
      </c>
      <c r="K16" s="52"/>
    </row>
    <row r="17" spans="1:11" ht="14.25">
      <c r="A17" s="17" t="s">
        <v>81</v>
      </c>
      <c r="B17" s="110">
        <v>-115.06031949</v>
      </c>
      <c r="C17" s="110">
        <v>-115.30434749000003</v>
      </c>
      <c r="D17" s="110">
        <v>-115.87968349</v>
      </c>
      <c r="E17" s="111">
        <v>-113.38121753999998</v>
      </c>
      <c r="F17" s="115">
        <v>-110.10017764</v>
      </c>
      <c r="G17" s="110">
        <v>-109.44032964000002</v>
      </c>
      <c r="H17" s="110">
        <v>-106.95942764000002</v>
      </c>
      <c r="I17" s="110">
        <v>-104.33097963999998</v>
      </c>
      <c r="K17" s="52"/>
    </row>
    <row r="18" spans="1:11" ht="14.25">
      <c r="A18" s="25" t="s">
        <v>83</v>
      </c>
      <c r="B18" s="108">
        <v>728.8432211600003</v>
      </c>
      <c r="C18" s="108">
        <v>646.2384021700001</v>
      </c>
      <c r="D18" s="108">
        <v>730.3631933799998</v>
      </c>
      <c r="E18" s="109">
        <v>416.1864122300002</v>
      </c>
      <c r="F18" s="114">
        <v>876.9603409000001</v>
      </c>
      <c r="G18" s="108">
        <v>652.1852333900001</v>
      </c>
      <c r="H18" s="108">
        <v>730.1551052099999</v>
      </c>
      <c r="I18" s="108">
        <v>588.0985156099998</v>
      </c>
      <c r="K18" s="52"/>
    </row>
    <row r="19" spans="1:11" ht="14.25">
      <c r="A19" s="17" t="s">
        <v>85</v>
      </c>
      <c r="B19" s="110">
        <v>-659.84719391</v>
      </c>
      <c r="C19" s="110">
        <v>-222.89151042</v>
      </c>
      <c r="D19" s="110">
        <v>-192.33440237000002</v>
      </c>
      <c r="E19" s="111">
        <v>-92.35687472999999</v>
      </c>
      <c r="F19" s="115">
        <v>-185.07156827999998</v>
      </c>
      <c r="G19" s="110">
        <v>-157.79771086000002</v>
      </c>
      <c r="H19" s="110">
        <v>-58.88365385999998</v>
      </c>
      <c r="I19" s="110">
        <v>-100.76156113000005</v>
      </c>
      <c r="K19" s="52"/>
    </row>
    <row r="20" spans="1:11" ht="14.25">
      <c r="A20" s="17" t="s">
        <v>87</v>
      </c>
      <c r="B20" s="110">
        <v>-265.03630111999996</v>
      </c>
      <c r="C20" s="110">
        <v>-100.16481347</v>
      </c>
      <c r="D20" s="110">
        <v>-64.80942000000002</v>
      </c>
      <c r="E20" s="111">
        <v>-107.97228295000004</v>
      </c>
      <c r="F20" s="115">
        <v>-185.51916521</v>
      </c>
      <c r="G20" s="110">
        <v>-16.201349169999986</v>
      </c>
      <c r="H20" s="110">
        <v>-40.184533</v>
      </c>
      <c r="I20" s="110">
        <v>-28.34556425999998</v>
      </c>
      <c r="K20" s="52"/>
    </row>
    <row r="21" spans="1:11" ht="14.25">
      <c r="A21" s="25" t="s">
        <v>89</v>
      </c>
      <c r="B21" s="108">
        <v>-196.04027386999962</v>
      </c>
      <c r="C21" s="108">
        <v>323.18207828000004</v>
      </c>
      <c r="D21" s="108">
        <v>473.2193710099997</v>
      </c>
      <c r="E21" s="109">
        <v>215.85725455000022</v>
      </c>
      <c r="F21" s="114">
        <v>506.3696074100002</v>
      </c>
      <c r="G21" s="108">
        <v>478.1861733600001</v>
      </c>
      <c r="H21" s="108">
        <v>631.0869183499999</v>
      </c>
      <c r="I21" s="108">
        <v>458.9913902199998</v>
      </c>
      <c r="K21" s="52"/>
    </row>
    <row r="22" spans="1:11" ht="14.25">
      <c r="A22" s="17" t="s">
        <v>91</v>
      </c>
      <c r="B22" s="110">
        <v>65.34122966</v>
      </c>
      <c r="C22" s="110">
        <v>-83.46525299999999</v>
      </c>
      <c r="D22" s="110">
        <v>-114.43899908000002</v>
      </c>
      <c r="E22" s="111">
        <v>-32.782168350000006</v>
      </c>
      <c r="F22" s="115">
        <v>-135.70951081</v>
      </c>
      <c r="G22" s="110">
        <v>-122.18201738</v>
      </c>
      <c r="H22" s="110">
        <v>-165.33222121000003</v>
      </c>
      <c r="I22" s="110">
        <v>-100.86647698000002</v>
      </c>
      <c r="K22" s="52"/>
    </row>
    <row r="23" spans="1:11" ht="14.25">
      <c r="A23" s="25" t="s">
        <v>93</v>
      </c>
      <c r="B23" s="108">
        <v>-130.6990442099996</v>
      </c>
      <c r="C23" s="108">
        <v>239.71682528000005</v>
      </c>
      <c r="D23" s="108">
        <v>358.78037192999966</v>
      </c>
      <c r="E23" s="109">
        <v>183.07508620000021</v>
      </c>
      <c r="F23" s="114">
        <v>370.6600966000002</v>
      </c>
      <c r="G23" s="108">
        <v>356.0041559800001</v>
      </c>
      <c r="H23" s="108">
        <v>465.75469713999985</v>
      </c>
      <c r="I23" s="108">
        <v>358.1249132399998</v>
      </c>
      <c r="K23" s="52"/>
    </row>
    <row r="24" spans="1:11" ht="14.25">
      <c r="A24" s="17" t="s">
        <v>95</v>
      </c>
      <c r="B24" s="110">
        <v>-1.19072057</v>
      </c>
      <c r="C24" s="110">
        <v>-0.77747563</v>
      </c>
      <c r="D24" s="110">
        <v>-0.5121923700000001</v>
      </c>
      <c r="E24" s="111">
        <v>-0.99890466</v>
      </c>
      <c r="F24" s="115">
        <v>-0.6923230899999999</v>
      </c>
      <c r="G24" s="110">
        <v>-0.7216836099999999</v>
      </c>
      <c r="H24" s="110">
        <v>-0.4960173900000002</v>
      </c>
      <c r="I24" s="110">
        <v>-0.43946732999999993</v>
      </c>
      <c r="K24" s="52"/>
    </row>
    <row r="25" spans="1:11" ht="14.25">
      <c r="A25" s="19" t="s">
        <v>97</v>
      </c>
      <c r="B25" s="112">
        <v>-131.8897647799996</v>
      </c>
      <c r="C25" s="112">
        <v>238.93934965000005</v>
      </c>
      <c r="D25" s="112">
        <v>358.2681795599997</v>
      </c>
      <c r="E25" s="112">
        <v>182.07618154000022</v>
      </c>
      <c r="F25" s="112">
        <v>369.9677735100002</v>
      </c>
      <c r="G25" s="112">
        <v>355.2824723700001</v>
      </c>
      <c r="H25" s="112">
        <v>465.2586797499998</v>
      </c>
      <c r="I25" s="112">
        <v>357.68544590999977</v>
      </c>
      <c r="K25" s="52"/>
    </row>
    <row r="26" spans="1:9" ht="14.25">
      <c r="A26" s="58"/>
      <c r="B26" s="60">
        <v>0</v>
      </c>
      <c r="C26" s="60">
        <v>3.979039320256561E-13</v>
      </c>
      <c r="D26" s="60">
        <v>0</v>
      </c>
      <c r="E26" s="60">
        <v>0</v>
      </c>
      <c r="F26" s="61">
        <v>0</v>
      </c>
      <c r="G26" s="61">
        <v>0</v>
      </c>
      <c r="H26" s="61">
        <v>0</v>
      </c>
      <c r="I26" s="61">
        <v>0</v>
      </c>
    </row>
    <row r="28" spans="2:9" ht="14.25">
      <c r="B28" s="52"/>
      <c r="C28" s="52"/>
      <c r="D28" s="52"/>
      <c r="E28" s="52"/>
      <c r="F28" s="52"/>
      <c r="G28" s="52"/>
      <c r="H28" s="52"/>
      <c r="I28" s="52"/>
    </row>
    <row r="29" spans="2:9" ht="14.25">
      <c r="B29" s="52"/>
      <c r="C29" s="52"/>
      <c r="D29" s="52"/>
      <c r="E29" s="52"/>
      <c r="F29" s="52"/>
      <c r="G29" s="52"/>
      <c r="H29" s="52"/>
      <c r="I29" s="52"/>
    </row>
    <row r="30" spans="2:9" ht="14.25">
      <c r="B30" s="52"/>
      <c r="C30" s="52"/>
      <c r="D30" s="52"/>
      <c r="E30" s="52"/>
      <c r="F30" s="52"/>
      <c r="G30" s="52"/>
      <c r="H30" s="52"/>
      <c r="I30" s="52"/>
    </row>
    <row r="31" spans="2:9" ht="14.25">
      <c r="B31" s="52"/>
      <c r="C31" s="52"/>
      <c r="D31" s="52"/>
      <c r="E31" s="52"/>
      <c r="F31" s="52"/>
      <c r="G31" s="52"/>
      <c r="H31" s="52"/>
      <c r="I31" s="52"/>
    </row>
    <row r="32" spans="2:9" ht="14.25">
      <c r="B32" s="52"/>
      <c r="C32" s="52"/>
      <c r="D32" s="52"/>
      <c r="E32" s="52"/>
      <c r="F32" s="52"/>
      <c r="G32" s="52"/>
      <c r="H32" s="52"/>
      <c r="I32" s="52"/>
    </row>
    <row r="33" spans="2:9" ht="14.25">
      <c r="B33" s="52"/>
      <c r="C33" s="52"/>
      <c r="D33" s="52"/>
      <c r="E33" s="52"/>
      <c r="F33" s="52"/>
      <c r="G33" s="52"/>
      <c r="H33" s="52"/>
      <c r="I33" s="52"/>
    </row>
    <row r="34" spans="2:9" ht="14.25">
      <c r="B34" s="52"/>
      <c r="C34" s="52"/>
      <c r="D34" s="52"/>
      <c r="E34" s="52"/>
      <c r="F34" s="52"/>
      <c r="G34" s="52"/>
      <c r="H34" s="52"/>
      <c r="I34" s="52"/>
    </row>
    <row r="35" spans="2:9" ht="14.25">
      <c r="B35" s="52"/>
      <c r="C35" s="52"/>
      <c r="D35" s="52"/>
      <c r="E35" s="52"/>
      <c r="F35" s="52"/>
      <c r="G35" s="52"/>
      <c r="H35" s="52"/>
      <c r="I35" s="52"/>
    </row>
    <row r="36" spans="2:9" ht="14.25">
      <c r="B36" s="52"/>
      <c r="C36" s="52"/>
      <c r="D36" s="52"/>
      <c r="E36" s="52"/>
      <c r="F36" s="52"/>
      <c r="G36" s="52"/>
      <c r="H36" s="52"/>
      <c r="I36" s="52"/>
    </row>
    <row r="37" spans="2:9" ht="14.25">
      <c r="B37" s="52"/>
      <c r="C37" s="52"/>
      <c r="D37" s="52"/>
      <c r="E37" s="52"/>
      <c r="F37" s="52"/>
      <c r="G37" s="52"/>
      <c r="H37" s="52"/>
      <c r="I37" s="52"/>
    </row>
    <row r="38" spans="2:9" ht="14.25">
      <c r="B38" s="52"/>
      <c r="C38" s="52"/>
      <c r="D38" s="52"/>
      <c r="E38" s="52"/>
      <c r="F38" s="52"/>
      <c r="G38" s="52"/>
      <c r="H38" s="52"/>
      <c r="I38" s="52"/>
    </row>
    <row r="39" spans="2:9" ht="14.25">
      <c r="B39" s="52"/>
      <c r="C39" s="52"/>
      <c r="D39" s="52"/>
      <c r="E39" s="52"/>
      <c r="F39" s="52"/>
      <c r="G39" s="52"/>
      <c r="H39" s="52"/>
      <c r="I39" s="52"/>
    </row>
    <row r="40" spans="2:9" ht="14.25">
      <c r="B40" s="52"/>
      <c r="C40" s="52"/>
      <c r="D40" s="52"/>
      <c r="E40" s="52"/>
      <c r="F40" s="52"/>
      <c r="G40" s="52"/>
      <c r="H40" s="52"/>
      <c r="I40" s="52"/>
    </row>
    <row r="41" spans="2:9" ht="14.25">
      <c r="B41" s="52"/>
      <c r="C41" s="52"/>
      <c r="D41" s="52"/>
      <c r="E41" s="52"/>
      <c r="F41" s="52"/>
      <c r="G41" s="52"/>
      <c r="H41" s="52"/>
      <c r="I41" s="52"/>
    </row>
    <row r="42" spans="2:9" ht="14.25">
      <c r="B42" s="52"/>
      <c r="C42" s="52"/>
      <c r="D42" s="52"/>
      <c r="E42" s="52"/>
      <c r="F42" s="52"/>
      <c r="G42" s="52"/>
      <c r="H42" s="52"/>
      <c r="I42" s="52"/>
    </row>
    <row r="43" spans="2:9" ht="14.25">
      <c r="B43" s="52"/>
      <c r="C43" s="52"/>
      <c r="D43" s="52"/>
      <c r="E43" s="52"/>
      <c r="F43" s="52"/>
      <c r="G43" s="52"/>
      <c r="H43" s="52"/>
      <c r="I43" s="52"/>
    </row>
    <row r="44" spans="2:9" ht="14.25">
      <c r="B44" s="52"/>
      <c r="C44" s="52"/>
      <c r="D44" s="52"/>
      <c r="E44" s="52"/>
      <c r="F44" s="52"/>
      <c r="G44" s="52"/>
      <c r="H44" s="52"/>
      <c r="I44" s="52"/>
    </row>
    <row r="45" spans="2:9" ht="14.25">
      <c r="B45" s="52"/>
      <c r="C45" s="52"/>
      <c r="D45" s="52"/>
      <c r="E45" s="52"/>
      <c r="F45" s="52"/>
      <c r="G45" s="52"/>
      <c r="H45" s="52"/>
      <c r="I45" s="52"/>
    </row>
    <row r="467" ht="14.25">
      <c r="A467" s="32" t="s">
        <v>532</v>
      </c>
    </row>
  </sheetData>
  <sheetProtection/>
  <mergeCells count="2">
    <mergeCell ref="B6:E6"/>
    <mergeCell ref="F6:I6"/>
  </mergeCells>
  <conditionalFormatting sqref="B26:I26">
    <cfRule type="cellIs" priority="1" dxfId="23" operator="notBetween">
      <formula>-0.4</formula>
      <formula>0.4</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sheetPr>
  <dimension ref="A1:K349"/>
  <sheetViews>
    <sheetView showGridLines="0" zoomScale="90" zoomScaleNormal="90" zoomScalePageLayoutView="0" workbookViewId="0" topLeftCell="A1">
      <selection activeCell="J7" sqref="J7"/>
    </sheetView>
  </sheetViews>
  <sheetFormatPr defaultColWidth="11.421875" defaultRowHeight="15"/>
  <cols>
    <col min="1" max="1" width="85.421875" style="32" customWidth="1"/>
    <col min="2" max="9" width="9.8515625" style="32" customWidth="1"/>
    <col min="10" max="16384" width="11.421875" style="32" customWidth="1"/>
  </cols>
  <sheetData>
    <row r="1" spans="1:9" ht="16.5">
      <c r="A1" s="30"/>
      <c r="B1" s="31"/>
      <c r="C1" s="31"/>
      <c r="D1" s="31"/>
      <c r="E1" s="31"/>
      <c r="F1" s="31"/>
      <c r="G1" s="31"/>
      <c r="H1" s="31"/>
      <c r="I1" s="31"/>
    </row>
    <row r="2" spans="1:9" ht="19.5">
      <c r="A2" s="33"/>
      <c r="B2" s="31"/>
      <c r="C2" s="31"/>
      <c r="D2" s="31"/>
      <c r="E2" s="31"/>
      <c r="F2" s="31"/>
      <c r="G2" s="31"/>
      <c r="H2" s="31"/>
      <c r="I2" s="31"/>
    </row>
    <row r="3" spans="1:9" ht="16.5">
      <c r="A3" s="105" t="s">
        <v>552</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10" ht="14.25">
      <c r="A7" s="39"/>
      <c r="B7" s="130" t="s">
        <v>553</v>
      </c>
      <c r="C7" s="130" t="s">
        <v>554</v>
      </c>
      <c r="D7" s="130" t="s">
        <v>555</v>
      </c>
      <c r="E7" s="107" t="s">
        <v>556</v>
      </c>
      <c r="F7" s="113" t="s">
        <v>553</v>
      </c>
      <c r="G7" s="130" t="s">
        <v>554</v>
      </c>
      <c r="H7" s="130" t="s">
        <v>555</v>
      </c>
      <c r="I7" s="130" t="s">
        <v>556</v>
      </c>
      <c r="J7" s="66"/>
    </row>
    <row r="8" spans="1:11" ht="14.25">
      <c r="A8" s="25" t="s">
        <v>63</v>
      </c>
      <c r="B8" s="108">
        <v>1545.28894412</v>
      </c>
      <c r="C8" s="108">
        <v>1171.92793003</v>
      </c>
      <c r="D8" s="108">
        <v>1318.7832245</v>
      </c>
      <c r="E8" s="109">
        <v>1378.6220557400002</v>
      </c>
      <c r="F8" s="114">
        <v>1366.2208904400002</v>
      </c>
      <c r="G8" s="108">
        <v>1404.86537968</v>
      </c>
      <c r="H8" s="108">
        <v>1508.9767515400004</v>
      </c>
      <c r="I8" s="108">
        <v>1556.19257472</v>
      </c>
      <c r="K8" s="52"/>
    </row>
    <row r="9" spans="1:11" ht="14.25">
      <c r="A9" s="17" t="s">
        <v>65</v>
      </c>
      <c r="B9" s="110">
        <v>295.60459267</v>
      </c>
      <c r="C9" s="110">
        <v>215.74048713000002</v>
      </c>
      <c r="D9" s="110">
        <v>251.72344403</v>
      </c>
      <c r="E9" s="111">
        <v>297.84946498000005</v>
      </c>
      <c r="F9" s="115">
        <v>281.56553275000005</v>
      </c>
      <c r="G9" s="110">
        <v>299.25340747000007</v>
      </c>
      <c r="H9" s="110">
        <v>317.05162781000007</v>
      </c>
      <c r="I9" s="110">
        <v>313.07270375999997</v>
      </c>
      <c r="K9" s="52"/>
    </row>
    <row r="10" spans="1:11" ht="14.25">
      <c r="A10" s="17" t="s">
        <v>67</v>
      </c>
      <c r="B10" s="110">
        <v>78.26088806000001</v>
      </c>
      <c r="C10" s="110">
        <v>153.29599518999999</v>
      </c>
      <c r="D10" s="110">
        <v>98.60487913</v>
      </c>
      <c r="E10" s="111">
        <v>92.64355686000002</v>
      </c>
      <c r="F10" s="115">
        <v>69.14014961999999</v>
      </c>
      <c r="G10" s="110">
        <v>95.77761064</v>
      </c>
      <c r="H10" s="110">
        <v>87.99758012</v>
      </c>
      <c r="I10" s="110">
        <v>113.48441278000001</v>
      </c>
      <c r="K10" s="52"/>
    </row>
    <row r="11" spans="1:11" ht="14.25">
      <c r="A11" s="17" t="s">
        <v>69</v>
      </c>
      <c r="B11" s="110">
        <v>73.94899999</v>
      </c>
      <c r="C11" s="110">
        <v>18.98699999000008</v>
      </c>
      <c r="D11" s="110">
        <v>14.536000010000034</v>
      </c>
      <c r="E11" s="111">
        <v>18.778999999999964</v>
      </c>
      <c r="F11" s="115">
        <v>43.806999969999964</v>
      </c>
      <c r="G11" s="110">
        <v>43.580000020000156</v>
      </c>
      <c r="H11" s="110">
        <v>39.274000029999996</v>
      </c>
      <c r="I11" s="110">
        <v>63.05899999999975</v>
      </c>
      <c r="K11" s="52"/>
    </row>
    <row r="12" spans="1:11" ht="14.25">
      <c r="A12" s="25" t="s">
        <v>71</v>
      </c>
      <c r="B12" s="108">
        <v>1993.10342484</v>
      </c>
      <c r="C12" s="108">
        <v>1559.9514123400002</v>
      </c>
      <c r="D12" s="108">
        <v>1683.6475476699998</v>
      </c>
      <c r="E12" s="109">
        <v>1787.8940775800002</v>
      </c>
      <c r="F12" s="114">
        <v>1760.7335727800003</v>
      </c>
      <c r="G12" s="108">
        <v>1843.4763978100002</v>
      </c>
      <c r="H12" s="108">
        <v>1953.2999595000006</v>
      </c>
      <c r="I12" s="108">
        <v>2045.8086912599995</v>
      </c>
      <c r="K12" s="52"/>
    </row>
    <row r="13" spans="1:11" ht="14.25">
      <c r="A13" s="17" t="s">
        <v>73</v>
      </c>
      <c r="B13" s="110">
        <v>-666.90980197</v>
      </c>
      <c r="C13" s="110">
        <v>-544.19815438</v>
      </c>
      <c r="D13" s="110">
        <v>-547.4631383600001</v>
      </c>
      <c r="E13" s="111">
        <v>-603.64231783</v>
      </c>
      <c r="F13" s="115">
        <v>-628.1121859100001</v>
      </c>
      <c r="G13" s="110">
        <v>-650.6963467599999</v>
      </c>
      <c r="H13" s="110">
        <v>-686.9838591</v>
      </c>
      <c r="I13" s="110">
        <v>-716.50812987</v>
      </c>
      <c r="K13" s="52"/>
    </row>
    <row r="14" spans="1:11" ht="14.25">
      <c r="A14" s="17" t="s">
        <v>75</v>
      </c>
      <c r="B14" s="110">
        <v>-581.35774194</v>
      </c>
      <c r="C14" s="110">
        <v>-471.07794445</v>
      </c>
      <c r="D14" s="110">
        <v>-473.09691535</v>
      </c>
      <c r="E14" s="111">
        <v>-525.12356083</v>
      </c>
      <c r="F14" s="115">
        <v>-549.71538089</v>
      </c>
      <c r="G14" s="110">
        <v>-571.39577177</v>
      </c>
      <c r="H14" s="110">
        <v>-602.89568218</v>
      </c>
      <c r="I14" s="110">
        <v>-632.43846188</v>
      </c>
      <c r="K14" s="52"/>
    </row>
    <row r="15" spans="1:11" ht="14.25">
      <c r="A15" s="43" t="s">
        <v>77</v>
      </c>
      <c r="B15" s="110">
        <v>-288.0072626</v>
      </c>
      <c r="C15" s="110">
        <v>-206.45298853000003</v>
      </c>
      <c r="D15" s="110">
        <v>-227.88140429999999</v>
      </c>
      <c r="E15" s="111">
        <v>-253.24898643000006</v>
      </c>
      <c r="F15" s="115">
        <v>-255.18485251</v>
      </c>
      <c r="G15" s="110">
        <v>-269.27963647</v>
      </c>
      <c r="H15" s="110">
        <v>-328.77337012</v>
      </c>
      <c r="I15" s="110">
        <v>-345.93384105</v>
      </c>
      <c r="K15" s="52"/>
    </row>
    <row r="16" spans="1:11" ht="14.25">
      <c r="A16" s="43" t="s">
        <v>79</v>
      </c>
      <c r="B16" s="110">
        <v>-293.35047934</v>
      </c>
      <c r="C16" s="110">
        <v>-264.62495592</v>
      </c>
      <c r="D16" s="110">
        <v>-245.21551105000003</v>
      </c>
      <c r="E16" s="111">
        <v>-271.8745744</v>
      </c>
      <c r="F16" s="115">
        <v>-294.53052838</v>
      </c>
      <c r="G16" s="110">
        <v>-302.1161353</v>
      </c>
      <c r="H16" s="110">
        <v>-274.12231206</v>
      </c>
      <c r="I16" s="110">
        <v>-286.50462083</v>
      </c>
      <c r="K16" s="52"/>
    </row>
    <row r="17" spans="1:11" ht="14.25">
      <c r="A17" s="17" t="s">
        <v>81</v>
      </c>
      <c r="B17" s="110">
        <v>-85.55206003</v>
      </c>
      <c r="C17" s="110">
        <v>-73.12020993</v>
      </c>
      <c r="D17" s="110">
        <v>-74.36622301</v>
      </c>
      <c r="E17" s="111">
        <v>-78.518757</v>
      </c>
      <c r="F17" s="115">
        <v>-78.39680502</v>
      </c>
      <c r="G17" s="110">
        <v>-79.30057498999999</v>
      </c>
      <c r="H17" s="110">
        <v>-84.08817692</v>
      </c>
      <c r="I17" s="110">
        <v>-84.06966799</v>
      </c>
      <c r="K17" s="52"/>
    </row>
    <row r="18" spans="1:11" ht="14.25">
      <c r="A18" s="25" t="s">
        <v>83</v>
      </c>
      <c r="B18" s="108">
        <v>1326.19362287</v>
      </c>
      <c r="C18" s="108">
        <v>1015.7532579600002</v>
      </c>
      <c r="D18" s="108">
        <v>1136.1844093099996</v>
      </c>
      <c r="E18" s="109">
        <v>1184.25175975</v>
      </c>
      <c r="F18" s="114">
        <v>1132.6213868700002</v>
      </c>
      <c r="G18" s="108">
        <v>1192.7800510500003</v>
      </c>
      <c r="H18" s="108">
        <v>1266.3161004000006</v>
      </c>
      <c r="I18" s="108">
        <v>1329.3005613899995</v>
      </c>
      <c r="K18" s="52"/>
    </row>
    <row r="19" spans="1:11" ht="14.25">
      <c r="A19" s="17" t="s">
        <v>85</v>
      </c>
      <c r="B19" s="110">
        <v>-773.1019999700001</v>
      </c>
      <c r="C19" s="110">
        <v>-621.3509999999999</v>
      </c>
      <c r="D19" s="110">
        <v>-354.77100005000005</v>
      </c>
      <c r="E19" s="111">
        <v>-423.13399993999997</v>
      </c>
      <c r="F19" s="115">
        <v>-457.89600006</v>
      </c>
      <c r="G19" s="110">
        <v>-283.35099992</v>
      </c>
      <c r="H19" s="110">
        <v>-334.22599998000004</v>
      </c>
      <c r="I19" s="110">
        <v>-365.00800002000005</v>
      </c>
      <c r="K19" s="52"/>
    </row>
    <row r="20" spans="1:11" ht="14.25">
      <c r="A20" s="17" t="s">
        <v>87</v>
      </c>
      <c r="B20" s="110">
        <v>-12.61499997</v>
      </c>
      <c r="C20" s="110">
        <v>-51.25200002</v>
      </c>
      <c r="D20" s="110">
        <v>15.984000009999997</v>
      </c>
      <c r="E20" s="111">
        <v>15.26099998000001</v>
      </c>
      <c r="F20" s="115">
        <v>1.8089999800000047</v>
      </c>
      <c r="G20" s="110">
        <v>7.059000009999996</v>
      </c>
      <c r="H20" s="110">
        <v>8.894000000000005</v>
      </c>
      <c r="I20" s="110">
        <v>6.701999990000015</v>
      </c>
      <c r="K20" s="52"/>
    </row>
    <row r="21" spans="1:11" ht="14.25">
      <c r="A21" s="25" t="s">
        <v>89</v>
      </c>
      <c r="B21" s="108">
        <v>540.4766229299998</v>
      </c>
      <c r="C21" s="108">
        <v>343.1502579400003</v>
      </c>
      <c r="D21" s="108">
        <v>797.3974092699996</v>
      </c>
      <c r="E21" s="109">
        <v>776.3787597900001</v>
      </c>
      <c r="F21" s="114">
        <v>676.5343867900001</v>
      </c>
      <c r="G21" s="108">
        <v>916.4880511400003</v>
      </c>
      <c r="H21" s="108">
        <v>940.9841004200005</v>
      </c>
      <c r="I21" s="108">
        <v>970.9945613599995</v>
      </c>
      <c r="K21" s="52"/>
    </row>
    <row r="22" spans="1:11" ht="14.25">
      <c r="A22" s="17" t="s">
        <v>91</v>
      </c>
      <c r="B22" s="110">
        <v>-170.93649225000001</v>
      </c>
      <c r="C22" s="110">
        <v>-63.006471369999986</v>
      </c>
      <c r="D22" s="110">
        <v>-250.14668955999997</v>
      </c>
      <c r="E22" s="111">
        <v>-224.44774802000012</v>
      </c>
      <c r="F22" s="115">
        <v>-187.61025694999998</v>
      </c>
      <c r="G22" s="110">
        <v>-286.5987951</v>
      </c>
      <c r="H22" s="110">
        <v>-260.32351461999997</v>
      </c>
      <c r="I22" s="110">
        <v>-218.54678085000003</v>
      </c>
      <c r="K22" s="52"/>
    </row>
    <row r="23" spans="1:11" ht="14.25">
      <c r="A23" s="25" t="s">
        <v>93</v>
      </c>
      <c r="B23" s="108">
        <v>369.54013067999983</v>
      </c>
      <c r="C23" s="108">
        <v>280.1437865700003</v>
      </c>
      <c r="D23" s="108">
        <v>547.2507197099997</v>
      </c>
      <c r="E23" s="109">
        <v>551.9310117699999</v>
      </c>
      <c r="F23" s="114">
        <v>488.9241298400001</v>
      </c>
      <c r="G23" s="108">
        <v>629.8892560400002</v>
      </c>
      <c r="H23" s="108">
        <v>680.6605858000005</v>
      </c>
      <c r="I23" s="108">
        <v>752.4477805099995</v>
      </c>
      <c r="K23" s="52"/>
    </row>
    <row r="24" spans="1:11" ht="14.25">
      <c r="A24" s="17" t="s">
        <v>95</v>
      </c>
      <c r="B24" s="110">
        <v>-0.06799999999999999</v>
      </c>
      <c r="C24" s="110">
        <v>-0.05400000000000001</v>
      </c>
      <c r="D24" s="110">
        <v>-0.11200000000000002</v>
      </c>
      <c r="E24" s="111">
        <v>-0.09899999999999999</v>
      </c>
      <c r="F24" s="115">
        <v>-0.085</v>
      </c>
      <c r="G24" s="110">
        <v>-0.121</v>
      </c>
      <c r="H24" s="110">
        <v>-0.123</v>
      </c>
      <c r="I24" s="110">
        <v>-0.14200000000000002</v>
      </c>
      <c r="K24" s="52"/>
    </row>
    <row r="25" spans="1:11" ht="14.25">
      <c r="A25" s="19" t="s">
        <v>97</v>
      </c>
      <c r="B25" s="112">
        <v>369.47213067999985</v>
      </c>
      <c r="C25" s="112">
        <v>280.08978657000034</v>
      </c>
      <c r="D25" s="112">
        <v>547.1387197099997</v>
      </c>
      <c r="E25" s="112">
        <v>551.8320117699999</v>
      </c>
      <c r="F25" s="112">
        <v>488.8391298400001</v>
      </c>
      <c r="G25" s="112">
        <v>629.7682560400002</v>
      </c>
      <c r="H25" s="112">
        <v>680.5375858000004</v>
      </c>
      <c r="I25" s="112">
        <v>752.3057805099994</v>
      </c>
      <c r="K25" s="52"/>
    </row>
    <row r="26" spans="1:9" ht="14.25">
      <c r="A26" s="58"/>
      <c r="B26" s="60">
        <v>0</v>
      </c>
      <c r="C26" s="60">
        <v>0</v>
      </c>
      <c r="D26" s="60">
        <v>0</v>
      </c>
      <c r="E26" s="60">
        <v>0</v>
      </c>
      <c r="F26" s="60">
        <v>-4.547473508864641E-13</v>
      </c>
      <c r="G26" s="60">
        <v>0</v>
      </c>
      <c r="H26" s="60">
        <v>0</v>
      </c>
      <c r="I26" s="60">
        <v>0</v>
      </c>
    </row>
    <row r="27" spans="1:9" ht="14.25">
      <c r="A27" s="25"/>
      <c r="B27" s="25"/>
      <c r="C27" s="25"/>
      <c r="D27" s="25"/>
      <c r="E27" s="25"/>
      <c r="F27" s="25"/>
      <c r="G27" s="25"/>
      <c r="H27" s="25"/>
      <c r="I27" s="25"/>
    </row>
    <row r="29" spans="2:9" ht="14.25">
      <c r="B29" s="52"/>
      <c r="C29" s="52"/>
      <c r="D29" s="52"/>
      <c r="E29" s="52"/>
      <c r="F29" s="52"/>
      <c r="G29" s="52"/>
      <c r="H29" s="52"/>
      <c r="I29" s="52"/>
    </row>
    <row r="30" spans="2:9" ht="14.25">
      <c r="B30" s="52"/>
      <c r="C30" s="52"/>
      <c r="D30" s="52"/>
      <c r="E30" s="52"/>
      <c r="F30" s="52"/>
      <c r="G30" s="52"/>
      <c r="H30" s="52"/>
      <c r="I30" s="52"/>
    </row>
    <row r="31" spans="2:9" ht="14.25">
      <c r="B31" s="52"/>
      <c r="C31" s="52"/>
      <c r="D31" s="52"/>
      <c r="E31" s="52"/>
      <c r="F31" s="52"/>
      <c r="G31" s="52"/>
      <c r="H31" s="52"/>
      <c r="I31" s="52"/>
    </row>
    <row r="32" spans="2:9" ht="14.25">
      <c r="B32" s="52"/>
      <c r="C32" s="52"/>
      <c r="D32" s="52"/>
      <c r="E32" s="52"/>
      <c r="F32" s="52"/>
      <c r="G32" s="52"/>
      <c r="H32" s="52"/>
      <c r="I32" s="52"/>
    </row>
    <row r="33" spans="2:9" ht="14.25">
      <c r="B33" s="52"/>
      <c r="C33" s="52"/>
      <c r="D33" s="52"/>
      <c r="E33" s="52"/>
      <c r="F33" s="52"/>
      <c r="G33" s="52"/>
      <c r="H33" s="52"/>
      <c r="I33" s="52"/>
    </row>
    <row r="34" spans="2:9" ht="14.25">
      <c r="B34" s="52"/>
      <c r="C34" s="52"/>
      <c r="D34" s="52"/>
      <c r="E34" s="52"/>
      <c r="F34" s="52"/>
      <c r="G34" s="52"/>
      <c r="H34" s="52"/>
      <c r="I34" s="52"/>
    </row>
    <row r="35" spans="2:9" ht="14.25">
      <c r="B35" s="52"/>
      <c r="C35" s="52"/>
      <c r="D35" s="52"/>
      <c r="E35" s="52"/>
      <c r="F35" s="52"/>
      <c r="G35" s="52"/>
      <c r="H35" s="52"/>
      <c r="I35" s="52"/>
    </row>
    <row r="36" spans="2:9" ht="14.25">
      <c r="B36" s="52"/>
      <c r="C36" s="52"/>
      <c r="D36" s="52"/>
      <c r="E36" s="52"/>
      <c r="F36" s="52"/>
      <c r="G36" s="52"/>
      <c r="H36" s="52"/>
      <c r="I36" s="52"/>
    </row>
    <row r="37" spans="2:9" ht="14.25">
      <c r="B37" s="52"/>
      <c r="C37" s="52"/>
      <c r="D37" s="52"/>
      <c r="E37" s="52"/>
      <c r="F37" s="52"/>
      <c r="G37" s="52"/>
      <c r="H37" s="52"/>
      <c r="I37" s="52"/>
    </row>
    <row r="38" spans="2:9" ht="14.25">
      <c r="B38" s="52"/>
      <c r="C38" s="52"/>
      <c r="D38" s="52"/>
      <c r="E38" s="52"/>
      <c r="F38" s="52"/>
      <c r="G38" s="52"/>
      <c r="H38" s="52"/>
      <c r="I38" s="52"/>
    </row>
    <row r="39" spans="2:9" ht="14.25">
      <c r="B39" s="52"/>
      <c r="C39" s="52"/>
      <c r="D39" s="52"/>
      <c r="E39" s="52"/>
      <c r="F39" s="52"/>
      <c r="G39" s="52"/>
      <c r="H39" s="52"/>
      <c r="I39" s="52"/>
    </row>
    <row r="40" spans="2:9" ht="14.25">
      <c r="B40" s="52"/>
      <c r="C40" s="52"/>
      <c r="D40" s="52"/>
      <c r="E40" s="52"/>
      <c r="F40" s="52"/>
      <c r="G40" s="52"/>
      <c r="H40" s="52"/>
      <c r="I40" s="52"/>
    </row>
    <row r="41" spans="2:9" ht="14.25">
      <c r="B41" s="52"/>
      <c r="C41" s="52"/>
      <c r="D41" s="52"/>
      <c r="E41" s="52"/>
      <c r="F41" s="52"/>
      <c r="G41" s="52"/>
      <c r="H41" s="52"/>
      <c r="I41" s="52"/>
    </row>
    <row r="42" spans="2:9" ht="14.25">
      <c r="B42" s="52"/>
      <c r="C42" s="52"/>
      <c r="D42" s="52"/>
      <c r="E42" s="52"/>
      <c r="F42" s="52"/>
      <c r="G42" s="52"/>
      <c r="H42" s="52"/>
      <c r="I42" s="52"/>
    </row>
    <row r="43" spans="2:9" ht="14.25">
      <c r="B43" s="52"/>
      <c r="C43" s="52"/>
      <c r="D43" s="52"/>
      <c r="E43" s="52"/>
      <c r="F43" s="52"/>
      <c r="G43" s="52"/>
      <c r="H43" s="52"/>
      <c r="I43" s="52"/>
    </row>
    <row r="44" spans="2:9" ht="14.25">
      <c r="B44" s="52"/>
      <c r="C44" s="52"/>
      <c r="D44" s="52"/>
      <c r="E44" s="52"/>
      <c r="F44" s="52"/>
      <c r="G44" s="52"/>
      <c r="H44" s="52"/>
      <c r="I44" s="52"/>
    </row>
    <row r="45" spans="2:9" ht="14.25">
      <c r="B45" s="52"/>
      <c r="C45" s="52"/>
      <c r="D45" s="52"/>
      <c r="E45" s="52"/>
      <c r="F45" s="52"/>
      <c r="G45" s="52"/>
      <c r="H45" s="52"/>
      <c r="I45" s="52"/>
    </row>
    <row r="46" spans="2:9" ht="14.25">
      <c r="B46" s="52"/>
      <c r="C46" s="52"/>
      <c r="D46" s="52"/>
      <c r="E46" s="52"/>
      <c r="F46" s="52"/>
      <c r="G46" s="52"/>
      <c r="H46" s="52"/>
      <c r="I46" s="52"/>
    </row>
    <row r="47" spans="2:5" ht="14.25">
      <c r="B47" s="52"/>
      <c r="C47" s="52"/>
      <c r="D47" s="52"/>
      <c r="E47" s="52"/>
    </row>
    <row r="48" spans="2:5" ht="14.25">
      <c r="B48" s="52"/>
      <c r="C48" s="52"/>
      <c r="D48" s="52"/>
      <c r="E48" s="52"/>
    </row>
    <row r="49" spans="2:5" ht="14.25">
      <c r="B49" s="52"/>
      <c r="C49" s="52"/>
      <c r="D49" s="52"/>
      <c r="E49" s="52"/>
    </row>
    <row r="50" spans="2:5" ht="14.25">
      <c r="B50" s="52"/>
      <c r="C50" s="52"/>
      <c r="D50" s="52"/>
      <c r="E50" s="52"/>
    </row>
    <row r="349" ht="14.25">
      <c r="A349" s="32" t="s">
        <v>532</v>
      </c>
    </row>
  </sheetData>
  <sheetProtection/>
  <mergeCells count="2">
    <mergeCell ref="B6:E6"/>
    <mergeCell ref="F6:I6"/>
  </mergeCells>
  <conditionalFormatting sqref="B26:I26">
    <cfRule type="cellIs" priority="5" dxfId="75" operator="notBetween">
      <formula>0.5</formula>
      <formula>-0.5</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8"/>
  </sheetPr>
  <dimension ref="A1:K349"/>
  <sheetViews>
    <sheetView showGridLines="0" zoomScale="90" zoomScaleNormal="90" zoomScalePageLayoutView="0" workbookViewId="0" topLeftCell="A1">
      <selection activeCell="J1" sqref="J1:K16384"/>
    </sheetView>
  </sheetViews>
  <sheetFormatPr defaultColWidth="11.421875" defaultRowHeight="15"/>
  <cols>
    <col min="1" max="1" width="78.57421875" style="32" customWidth="1"/>
    <col min="2" max="9" width="9.8515625" style="32" customWidth="1"/>
    <col min="10" max="11" width="11.421875" style="66" customWidth="1"/>
    <col min="12" max="16384" width="11.421875" style="32" customWidth="1"/>
  </cols>
  <sheetData>
    <row r="1" spans="1:9" ht="16.5">
      <c r="A1" s="30"/>
      <c r="B1" s="31"/>
      <c r="C1" s="31"/>
      <c r="D1" s="31"/>
      <c r="E1" s="31"/>
      <c r="F1" s="31"/>
      <c r="G1" s="31"/>
      <c r="H1" s="31"/>
      <c r="I1" s="31"/>
    </row>
    <row r="2" spans="1:9" ht="19.5">
      <c r="A2" s="33"/>
      <c r="B2" s="31"/>
      <c r="C2" s="31"/>
      <c r="D2" s="31"/>
      <c r="E2" s="31"/>
      <c r="F2" s="31"/>
      <c r="G2" s="31"/>
      <c r="H2" s="31"/>
      <c r="I2" s="31"/>
    </row>
    <row r="3" spans="1:9" ht="16.5">
      <c r="A3" s="105" t="s">
        <v>539</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9" ht="14.25">
      <c r="A7" s="39"/>
      <c r="B7" s="130" t="s">
        <v>553</v>
      </c>
      <c r="C7" s="130" t="s">
        <v>554</v>
      </c>
      <c r="D7" s="130" t="s">
        <v>555</v>
      </c>
      <c r="E7" s="107" t="s">
        <v>556</v>
      </c>
      <c r="F7" s="113" t="s">
        <v>553</v>
      </c>
      <c r="G7" s="130" t="s">
        <v>554</v>
      </c>
      <c r="H7" s="130" t="s">
        <v>555</v>
      </c>
      <c r="I7" s="130" t="s">
        <v>556</v>
      </c>
    </row>
    <row r="8" spans="1:11" ht="14.25">
      <c r="A8" s="25" t="s">
        <v>63</v>
      </c>
      <c r="B8" s="108">
        <v>819.493</v>
      </c>
      <c r="C8" s="108">
        <v>714.7619999899996</v>
      </c>
      <c r="D8" s="108">
        <v>683.9560000199999</v>
      </c>
      <c r="E8" s="109">
        <v>564.5439999900001</v>
      </c>
      <c r="F8" s="114">
        <v>529.5730000000001</v>
      </c>
      <c r="G8" s="108">
        <v>506.62400001000015</v>
      </c>
      <c r="H8" s="108">
        <v>614.6899999999998</v>
      </c>
      <c r="I8" s="108">
        <v>719.3530000000001</v>
      </c>
      <c r="K8" s="100"/>
    </row>
    <row r="9" spans="1:11" ht="14.25">
      <c r="A9" s="17" t="s">
        <v>65</v>
      </c>
      <c r="B9" s="110">
        <v>165.06999995</v>
      </c>
      <c r="C9" s="110">
        <v>99.06400002000001</v>
      </c>
      <c r="D9" s="110">
        <v>127.24000000999996</v>
      </c>
      <c r="E9" s="111">
        <v>118.89200001000006</v>
      </c>
      <c r="F9" s="115">
        <v>154.40100001000002</v>
      </c>
      <c r="G9" s="110">
        <v>142.64500001</v>
      </c>
      <c r="H9" s="110">
        <v>145.87599999</v>
      </c>
      <c r="I9" s="110">
        <v>121.50100002000006</v>
      </c>
      <c r="K9" s="100"/>
    </row>
    <row r="10" spans="1:11" ht="14.25">
      <c r="A10" s="17" t="s">
        <v>67</v>
      </c>
      <c r="B10" s="110">
        <v>66.84599998</v>
      </c>
      <c r="C10" s="110">
        <v>59.775000009999985</v>
      </c>
      <c r="D10" s="110">
        <v>79.42800002000004</v>
      </c>
      <c r="E10" s="111">
        <v>21.16799998999999</v>
      </c>
      <c r="F10" s="115">
        <v>125.63700000999998</v>
      </c>
      <c r="G10" s="110">
        <v>54.027</v>
      </c>
      <c r="H10" s="110">
        <v>59.10599996999999</v>
      </c>
      <c r="I10" s="110">
        <v>174.50500001999998</v>
      </c>
      <c r="K10" s="100"/>
    </row>
    <row r="11" spans="1:11" ht="14.25">
      <c r="A11" s="17" t="s">
        <v>69</v>
      </c>
      <c r="B11" s="110">
        <v>21.869000000000018</v>
      </c>
      <c r="C11" s="110">
        <v>10.061000000000018</v>
      </c>
      <c r="D11" s="110">
        <v>18.81700001</v>
      </c>
      <c r="E11" s="111">
        <v>2.439999990000004</v>
      </c>
      <c r="F11" s="115">
        <v>24.439999999999998</v>
      </c>
      <c r="G11" s="110">
        <v>33.91299999999998</v>
      </c>
      <c r="H11" s="110">
        <v>22.784000000000052</v>
      </c>
      <c r="I11" s="110">
        <v>-7.001000000000081</v>
      </c>
      <c r="K11" s="100"/>
    </row>
    <row r="12" spans="1:11" ht="14.25">
      <c r="A12" s="25" t="s">
        <v>71</v>
      </c>
      <c r="B12" s="108">
        <v>1073.27799993</v>
      </c>
      <c r="C12" s="108">
        <v>883.6620000199996</v>
      </c>
      <c r="D12" s="108">
        <v>909.4410000599999</v>
      </c>
      <c r="E12" s="109">
        <v>707.0439999800002</v>
      </c>
      <c r="F12" s="114">
        <v>834.05100002</v>
      </c>
      <c r="G12" s="108">
        <v>737.2090000200002</v>
      </c>
      <c r="H12" s="108">
        <v>842.4559999599999</v>
      </c>
      <c r="I12" s="108">
        <v>1008.3580000400001</v>
      </c>
      <c r="K12" s="100"/>
    </row>
    <row r="13" spans="1:11" ht="14.25">
      <c r="A13" s="17" t="s">
        <v>73</v>
      </c>
      <c r="B13" s="110">
        <v>-310.10619992</v>
      </c>
      <c r="C13" s="110">
        <v>-252.79636196999996</v>
      </c>
      <c r="D13" s="110">
        <v>-229.53438942000002</v>
      </c>
      <c r="E13" s="111">
        <v>-237.92379096999997</v>
      </c>
      <c r="F13" s="115">
        <v>-265.29226374000007</v>
      </c>
      <c r="G13" s="110">
        <v>-233.94551274000003</v>
      </c>
      <c r="H13" s="110">
        <v>-235.74078478999996</v>
      </c>
      <c r="I13" s="110">
        <v>-274.7336972</v>
      </c>
      <c r="K13" s="100"/>
    </row>
    <row r="14" spans="1:11" ht="14.25">
      <c r="A14" s="17" t="s">
        <v>75</v>
      </c>
      <c r="B14" s="110">
        <v>-262.25717792</v>
      </c>
      <c r="C14" s="110">
        <v>-217.39333996</v>
      </c>
      <c r="D14" s="110">
        <v>-194.24636743000002</v>
      </c>
      <c r="E14" s="111">
        <v>-206.93176898999997</v>
      </c>
      <c r="F14" s="115">
        <v>-231.51924174000004</v>
      </c>
      <c r="G14" s="110">
        <v>-204.13049175</v>
      </c>
      <c r="H14" s="110">
        <v>-204.82276277999998</v>
      </c>
      <c r="I14" s="110">
        <v>-250.86567622</v>
      </c>
      <c r="K14" s="100"/>
    </row>
    <row r="15" spans="1:11" ht="14.25">
      <c r="A15" s="43" t="s">
        <v>77</v>
      </c>
      <c r="B15" s="110">
        <v>-156.81167561</v>
      </c>
      <c r="C15" s="110">
        <v>-150.30583696999997</v>
      </c>
      <c r="D15" s="110">
        <v>-130.36995616000002</v>
      </c>
      <c r="E15" s="111">
        <v>-123.43996326</v>
      </c>
      <c r="F15" s="115">
        <v>-141.87522909</v>
      </c>
      <c r="G15" s="110">
        <v>-139.68222914</v>
      </c>
      <c r="H15" s="110">
        <v>-139.68122918</v>
      </c>
      <c r="I15" s="110">
        <v>-172.01340153</v>
      </c>
      <c r="K15" s="100"/>
    </row>
    <row r="16" spans="1:11" ht="14.25">
      <c r="A16" s="43" t="s">
        <v>79</v>
      </c>
      <c r="B16" s="110">
        <v>-105.44550231000001</v>
      </c>
      <c r="C16" s="110">
        <v>-67.08750299000002</v>
      </c>
      <c r="D16" s="110">
        <v>-63.87641127000002</v>
      </c>
      <c r="E16" s="111">
        <v>-83.49180572999998</v>
      </c>
      <c r="F16" s="115">
        <v>-89.64401265000001</v>
      </c>
      <c r="G16" s="110">
        <v>-64.44826261</v>
      </c>
      <c r="H16" s="110">
        <v>-65.14153359999997</v>
      </c>
      <c r="I16" s="110">
        <v>-78.85227468999997</v>
      </c>
      <c r="K16" s="100"/>
    </row>
    <row r="17" spans="1:11" ht="14.25">
      <c r="A17" s="17" t="s">
        <v>81</v>
      </c>
      <c r="B17" s="110">
        <v>-47.849022</v>
      </c>
      <c r="C17" s="110">
        <v>-35.403022009999994</v>
      </c>
      <c r="D17" s="110">
        <v>-35.28802199</v>
      </c>
      <c r="E17" s="111">
        <v>-30.992021979999997</v>
      </c>
      <c r="F17" s="115">
        <v>-33.773022</v>
      </c>
      <c r="G17" s="110">
        <v>-29.81502099</v>
      </c>
      <c r="H17" s="110">
        <v>-30.918022009999998</v>
      </c>
      <c r="I17" s="110">
        <v>-23.868020979999994</v>
      </c>
      <c r="K17" s="100"/>
    </row>
    <row r="18" spans="1:11" ht="14.25">
      <c r="A18" s="25" t="s">
        <v>83</v>
      </c>
      <c r="B18" s="108">
        <v>763.1718000100001</v>
      </c>
      <c r="C18" s="108">
        <v>630.8656380499997</v>
      </c>
      <c r="D18" s="108">
        <v>679.9066106399998</v>
      </c>
      <c r="E18" s="109">
        <v>469.1202090100002</v>
      </c>
      <c r="F18" s="114">
        <v>568.7587362799999</v>
      </c>
      <c r="G18" s="108">
        <v>503.26348728000016</v>
      </c>
      <c r="H18" s="108">
        <v>606.71521517</v>
      </c>
      <c r="I18" s="108">
        <v>733.6243028400002</v>
      </c>
      <c r="K18" s="100"/>
    </row>
    <row r="19" spans="1:11" ht="14.25">
      <c r="A19" s="17" t="s">
        <v>85</v>
      </c>
      <c r="B19" s="110">
        <v>-403.24300001</v>
      </c>
      <c r="C19" s="110">
        <v>-215.16299999000003</v>
      </c>
      <c r="D19" s="110">
        <v>-61.251999999999995</v>
      </c>
      <c r="E19" s="111">
        <v>-215.31000000999998</v>
      </c>
      <c r="F19" s="115">
        <v>-122.84000001000001</v>
      </c>
      <c r="G19" s="110">
        <v>-44.93799996999999</v>
      </c>
      <c r="H19" s="110">
        <v>-67.13700002999998</v>
      </c>
      <c r="I19" s="110">
        <v>-259.22800002</v>
      </c>
      <c r="K19" s="100"/>
    </row>
    <row r="20" spans="1:11" ht="14.25">
      <c r="A20" s="17" t="s">
        <v>87</v>
      </c>
      <c r="B20" s="110">
        <v>-20.217</v>
      </c>
      <c r="C20" s="110">
        <v>-40.53700000000002</v>
      </c>
      <c r="D20" s="110">
        <v>-9.180999989999956</v>
      </c>
      <c r="E20" s="111">
        <v>-56.78800001999997</v>
      </c>
      <c r="F20" s="115">
        <v>34.80999999999998</v>
      </c>
      <c r="G20" s="110">
        <v>12.811999999999989</v>
      </c>
      <c r="H20" s="110">
        <v>11.643000000000022</v>
      </c>
      <c r="I20" s="110">
        <v>-25.86500000000006</v>
      </c>
      <c r="K20" s="100"/>
    </row>
    <row r="21" spans="1:11" ht="14.25">
      <c r="A21" s="25" t="s">
        <v>89</v>
      </c>
      <c r="B21" s="108">
        <v>339.7118000000001</v>
      </c>
      <c r="C21" s="108">
        <v>375.16563805999965</v>
      </c>
      <c r="D21" s="108">
        <v>609.47361065</v>
      </c>
      <c r="E21" s="109">
        <v>197.02220898000027</v>
      </c>
      <c r="F21" s="114">
        <v>480.72873626999984</v>
      </c>
      <c r="G21" s="108">
        <v>471.1374873100002</v>
      </c>
      <c r="H21" s="108">
        <v>551.22121514</v>
      </c>
      <c r="I21" s="108">
        <v>448.53130282000006</v>
      </c>
      <c r="K21" s="100"/>
    </row>
    <row r="22" spans="1:11" ht="14.25">
      <c r="A22" s="17" t="s">
        <v>91</v>
      </c>
      <c r="B22" s="110">
        <v>-78.18034001999999</v>
      </c>
      <c r="C22" s="110">
        <v>-96.86869143999999</v>
      </c>
      <c r="D22" s="110">
        <v>-132.28808314</v>
      </c>
      <c r="E22" s="111">
        <v>-72.14866272</v>
      </c>
      <c r="F22" s="115">
        <v>-93.79882087000001</v>
      </c>
      <c r="G22" s="110">
        <v>-80.54364616999999</v>
      </c>
      <c r="H22" s="110">
        <v>-148.25646459</v>
      </c>
      <c r="I22" s="110">
        <v>-132.20889082000002</v>
      </c>
      <c r="K22" s="100"/>
    </row>
    <row r="23" spans="1:11" ht="14.25">
      <c r="A23" s="25" t="s">
        <v>93</v>
      </c>
      <c r="B23" s="108">
        <v>261.53145998000014</v>
      </c>
      <c r="C23" s="108">
        <v>278.29694661999963</v>
      </c>
      <c r="D23" s="108">
        <v>477.18552750999993</v>
      </c>
      <c r="E23" s="109">
        <v>124.87354626000027</v>
      </c>
      <c r="F23" s="114">
        <v>386.9299153999998</v>
      </c>
      <c r="G23" s="108">
        <v>390.5938411400002</v>
      </c>
      <c r="H23" s="108">
        <v>402.96475055</v>
      </c>
      <c r="I23" s="108">
        <v>316.32241200000004</v>
      </c>
      <c r="K23" s="100"/>
    </row>
    <row r="24" spans="1:11" ht="14.25">
      <c r="A24" s="17" t="s">
        <v>95</v>
      </c>
      <c r="B24" s="110">
        <v>-132.898</v>
      </c>
      <c r="C24" s="110">
        <v>-141.08800001</v>
      </c>
      <c r="D24" s="110">
        <v>-240.95199999000002</v>
      </c>
      <c r="E24" s="111">
        <v>-64.264</v>
      </c>
      <c r="F24" s="115">
        <v>-196.24699999</v>
      </c>
      <c r="G24" s="110">
        <v>-197.59500002000001</v>
      </c>
      <c r="H24" s="110">
        <v>-203.94899999000006</v>
      </c>
      <c r="I24" s="110">
        <v>-160.35</v>
      </c>
      <c r="K24" s="100"/>
    </row>
    <row r="25" spans="1:11" ht="14.25">
      <c r="A25" s="19" t="s">
        <v>97</v>
      </c>
      <c r="B25" s="112">
        <v>128.6334599800001</v>
      </c>
      <c r="C25" s="112">
        <v>137.20894660999963</v>
      </c>
      <c r="D25" s="112">
        <v>236.2335275199999</v>
      </c>
      <c r="E25" s="112">
        <v>60.60954626000027</v>
      </c>
      <c r="F25" s="112">
        <v>190.6829154099998</v>
      </c>
      <c r="G25" s="112">
        <v>192.9988411200002</v>
      </c>
      <c r="H25" s="112">
        <v>199.01575055999996</v>
      </c>
      <c r="I25" s="112">
        <v>155.97241200000005</v>
      </c>
      <c r="K25" s="100"/>
    </row>
    <row r="26" spans="1:9" ht="14.25">
      <c r="A26" s="58"/>
      <c r="B26" s="60">
        <v>0</v>
      </c>
      <c r="C26" s="60">
        <v>0</v>
      </c>
      <c r="D26" s="60">
        <v>0</v>
      </c>
      <c r="E26" s="60">
        <v>1.1368683772161603E-13</v>
      </c>
      <c r="F26" s="60">
        <v>0</v>
      </c>
      <c r="G26" s="60">
        <v>2.2737367544323206E-13</v>
      </c>
      <c r="H26" s="60">
        <v>0</v>
      </c>
      <c r="I26" s="60">
        <v>0</v>
      </c>
    </row>
    <row r="27" spans="1:9" ht="14.25">
      <c r="A27" s="25"/>
      <c r="B27" s="25"/>
      <c r="C27" s="25"/>
      <c r="D27" s="25"/>
      <c r="E27" s="25"/>
      <c r="F27" s="25"/>
      <c r="G27" s="25"/>
      <c r="H27" s="25"/>
      <c r="I27" s="25"/>
    </row>
    <row r="28" spans="2:9" ht="14.25">
      <c r="B28" s="52"/>
      <c r="C28" s="52"/>
      <c r="D28" s="52"/>
      <c r="E28" s="52"/>
      <c r="F28" s="52"/>
      <c r="G28" s="52"/>
      <c r="H28" s="52"/>
      <c r="I28" s="52"/>
    </row>
    <row r="29" spans="2:9" ht="14.25">
      <c r="B29" s="52"/>
      <c r="C29" s="52"/>
      <c r="D29" s="52"/>
      <c r="E29" s="52"/>
      <c r="F29" s="52"/>
      <c r="G29" s="52"/>
      <c r="H29" s="52"/>
      <c r="I29" s="52"/>
    </row>
    <row r="30" spans="2:9" ht="14.25">
      <c r="B30" s="52"/>
      <c r="C30" s="52"/>
      <c r="D30" s="52"/>
      <c r="E30" s="52"/>
      <c r="F30" s="52"/>
      <c r="G30" s="52"/>
      <c r="H30" s="52"/>
      <c r="I30" s="52"/>
    </row>
    <row r="31" spans="2:9" ht="14.25">
      <c r="B31" s="52"/>
      <c r="C31" s="52"/>
      <c r="D31" s="52"/>
      <c r="E31" s="52"/>
      <c r="F31" s="52"/>
      <c r="G31" s="52"/>
      <c r="H31" s="52"/>
      <c r="I31" s="52"/>
    </row>
    <row r="32" spans="2:9" ht="14.25">
      <c r="B32" s="52"/>
      <c r="C32" s="52"/>
      <c r="D32" s="52"/>
      <c r="E32" s="52"/>
      <c r="F32" s="52"/>
      <c r="G32" s="52"/>
      <c r="H32" s="52"/>
      <c r="I32" s="52"/>
    </row>
    <row r="33" spans="2:9" ht="14.25">
      <c r="B33" s="52"/>
      <c r="C33" s="52"/>
      <c r="D33" s="52"/>
      <c r="E33" s="52"/>
      <c r="F33" s="52"/>
      <c r="G33" s="52"/>
      <c r="H33" s="52"/>
      <c r="I33" s="52"/>
    </row>
    <row r="34" spans="2:9" ht="14.25">
      <c r="B34" s="52"/>
      <c r="C34" s="52"/>
      <c r="D34" s="52"/>
      <c r="E34" s="52"/>
      <c r="F34" s="52"/>
      <c r="G34" s="52"/>
      <c r="H34" s="52"/>
      <c r="I34" s="52"/>
    </row>
    <row r="35" spans="2:9" ht="14.25">
      <c r="B35" s="52"/>
      <c r="C35" s="52"/>
      <c r="D35" s="52"/>
      <c r="E35" s="52"/>
      <c r="F35" s="52"/>
      <c r="G35" s="52"/>
      <c r="H35" s="52"/>
      <c r="I35" s="52"/>
    </row>
    <row r="36" spans="2:9" ht="14.25">
      <c r="B36" s="52"/>
      <c r="C36" s="52"/>
      <c r="D36" s="52"/>
      <c r="E36" s="52"/>
      <c r="F36" s="52"/>
      <c r="G36" s="52"/>
      <c r="H36" s="52"/>
      <c r="I36" s="52"/>
    </row>
    <row r="37" spans="2:9" ht="14.25">
      <c r="B37" s="52"/>
      <c r="C37" s="52"/>
      <c r="D37" s="52"/>
      <c r="E37" s="52"/>
      <c r="F37" s="52"/>
      <c r="G37" s="52"/>
      <c r="H37" s="52"/>
      <c r="I37" s="52"/>
    </row>
    <row r="38" spans="2:9" ht="14.25">
      <c r="B38" s="52"/>
      <c r="C38" s="52"/>
      <c r="D38" s="52"/>
      <c r="E38" s="52"/>
      <c r="F38" s="52"/>
      <c r="G38" s="52"/>
      <c r="H38" s="52"/>
      <c r="I38" s="52"/>
    </row>
    <row r="39" spans="2:9" ht="14.25">
      <c r="B39" s="52"/>
      <c r="C39" s="52"/>
      <c r="D39" s="52"/>
      <c r="E39" s="52"/>
      <c r="F39" s="52"/>
      <c r="G39" s="52"/>
      <c r="H39" s="52"/>
      <c r="I39" s="52"/>
    </row>
    <row r="40" spans="2:9" ht="14.25">
      <c r="B40" s="52"/>
      <c r="C40" s="52"/>
      <c r="D40" s="52"/>
      <c r="E40" s="52"/>
      <c r="F40" s="52"/>
      <c r="G40" s="52"/>
      <c r="H40" s="52"/>
      <c r="I40" s="52"/>
    </row>
    <row r="41" spans="2:9" ht="14.25">
      <c r="B41" s="52"/>
      <c r="C41" s="52"/>
      <c r="D41" s="52"/>
      <c r="E41" s="52"/>
      <c r="F41" s="52"/>
      <c r="G41" s="52"/>
      <c r="H41" s="52"/>
      <c r="I41" s="52"/>
    </row>
    <row r="42" spans="2:9" ht="14.25">
      <c r="B42" s="52"/>
      <c r="C42" s="52"/>
      <c r="D42" s="52"/>
      <c r="E42" s="52"/>
      <c r="F42" s="52"/>
      <c r="G42" s="52"/>
      <c r="H42" s="52"/>
      <c r="I42" s="52"/>
    </row>
    <row r="43" spans="2:9" ht="14.25">
      <c r="B43" s="52"/>
      <c r="C43" s="52"/>
      <c r="D43" s="52"/>
      <c r="E43" s="52"/>
      <c r="F43" s="52"/>
      <c r="G43" s="52"/>
      <c r="H43" s="52"/>
      <c r="I43" s="52"/>
    </row>
    <row r="44" spans="2:9" ht="14.25">
      <c r="B44" s="52"/>
      <c r="C44" s="52"/>
      <c r="D44" s="52"/>
      <c r="E44" s="52"/>
      <c r="F44" s="52"/>
      <c r="G44" s="52"/>
      <c r="H44" s="52"/>
      <c r="I44" s="52"/>
    </row>
    <row r="45" spans="2:9" ht="14.25">
      <c r="B45" s="52"/>
      <c r="C45" s="52"/>
      <c r="D45" s="52"/>
      <c r="E45" s="52"/>
      <c r="F45" s="52"/>
      <c r="G45" s="52"/>
      <c r="H45" s="52"/>
      <c r="I45" s="52"/>
    </row>
    <row r="46" spans="2:5" ht="14.25">
      <c r="B46" s="52"/>
      <c r="C46" s="52"/>
      <c r="D46" s="52"/>
      <c r="E46" s="52"/>
    </row>
    <row r="47" spans="2:5" ht="14.25">
      <c r="B47" s="52"/>
      <c r="C47" s="52"/>
      <c r="D47" s="52"/>
      <c r="E47" s="52"/>
    </row>
    <row r="48" spans="2:5" ht="14.25">
      <c r="B48" s="52"/>
      <c r="C48" s="52"/>
      <c r="D48" s="52"/>
      <c r="E48" s="52"/>
    </row>
    <row r="349" ht="14.25">
      <c r="A349" s="32" t="s">
        <v>532</v>
      </c>
    </row>
  </sheetData>
  <sheetProtection/>
  <mergeCells count="2">
    <mergeCell ref="B6:E6"/>
    <mergeCell ref="F6:I6"/>
  </mergeCells>
  <conditionalFormatting sqref="B26:I26">
    <cfRule type="cellIs" priority="1" dxfId="75" operator="notBetween">
      <formula>0.5</formula>
      <formula>-0.5</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8"/>
  </sheetPr>
  <dimension ref="A1:K341"/>
  <sheetViews>
    <sheetView showGridLines="0" zoomScale="90" zoomScaleNormal="90" zoomScalePageLayoutView="0" workbookViewId="0" topLeftCell="A1">
      <selection activeCell="J1" sqref="J1:K16384"/>
    </sheetView>
  </sheetViews>
  <sheetFormatPr defaultColWidth="11.421875" defaultRowHeight="15"/>
  <cols>
    <col min="1" max="1" width="78.8515625" style="32" customWidth="1"/>
    <col min="2" max="9" width="9.8515625" style="32" customWidth="1"/>
    <col min="10" max="11" width="11.421875" style="66" customWidth="1"/>
    <col min="12" max="16384" width="11.421875" style="32" customWidth="1"/>
  </cols>
  <sheetData>
    <row r="1" spans="1:9" ht="16.5">
      <c r="A1" s="30"/>
      <c r="B1" s="31"/>
      <c r="C1" s="31"/>
      <c r="D1" s="31"/>
      <c r="E1" s="31"/>
      <c r="F1" s="31"/>
      <c r="G1" s="31"/>
      <c r="H1" s="31"/>
      <c r="I1" s="31"/>
    </row>
    <row r="2" spans="1:9" ht="19.5">
      <c r="A2" s="33"/>
      <c r="B2" s="31"/>
      <c r="C2" s="31"/>
      <c r="D2" s="31"/>
      <c r="E2" s="31"/>
      <c r="F2" s="31"/>
      <c r="G2" s="31"/>
      <c r="H2" s="31"/>
      <c r="I2" s="31"/>
    </row>
    <row r="3" spans="1:9" ht="16.5">
      <c r="A3" s="105" t="s">
        <v>540</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9" ht="14.25">
      <c r="A7" s="39"/>
      <c r="B7" s="130" t="s">
        <v>553</v>
      </c>
      <c r="C7" s="130" t="s">
        <v>554</v>
      </c>
      <c r="D7" s="130" t="s">
        <v>555</v>
      </c>
      <c r="E7" s="107" t="s">
        <v>556</v>
      </c>
      <c r="F7" s="113" t="s">
        <v>553</v>
      </c>
      <c r="G7" s="130" t="s">
        <v>554</v>
      </c>
      <c r="H7" s="130" t="s">
        <v>555</v>
      </c>
      <c r="I7" s="130" t="s">
        <v>556</v>
      </c>
    </row>
    <row r="8" spans="1:11" ht="14.25">
      <c r="A8" s="25" t="s">
        <v>63</v>
      </c>
      <c r="B8" s="108">
        <v>763.1889958799999</v>
      </c>
      <c r="C8" s="108">
        <v>679.60597805</v>
      </c>
      <c r="D8" s="108">
        <v>626.5529847900001</v>
      </c>
      <c r="E8" s="109">
        <v>632.04092009</v>
      </c>
      <c r="F8" s="114">
        <v>659.8777555500001</v>
      </c>
      <c r="G8" s="108">
        <v>667.90775358</v>
      </c>
      <c r="H8" s="108">
        <v>732.88197283</v>
      </c>
      <c r="I8" s="108">
        <v>798.53109522</v>
      </c>
      <c r="K8" s="100"/>
    </row>
    <row r="9" spans="1:11" ht="14.25">
      <c r="A9" s="17" t="s">
        <v>65</v>
      </c>
      <c r="B9" s="110">
        <v>119.18508365</v>
      </c>
      <c r="C9" s="110">
        <v>112.75746720000001</v>
      </c>
      <c r="D9" s="110">
        <v>135.58780038</v>
      </c>
      <c r="E9" s="111">
        <v>115.94195891000001</v>
      </c>
      <c r="F9" s="115">
        <v>120.15356926</v>
      </c>
      <c r="G9" s="110">
        <v>146.68809574</v>
      </c>
      <c r="H9" s="110">
        <v>159.10616692</v>
      </c>
      <c r="I9" s="110">
        <v>162.84024071</v>
      </c>
      <c r="K9" s="100"/>
    </row>
    <row r="10" spans="1:11" ht="14.25">
      <c r="A10" s="17" t="s">
        <v>67</v>
      </c>
      <c r="B10" s="110">
        <v>80.40936833</v>
      </c>
      <c r="C10" s="110">
        <v>91.73590292999998</v>
      </c>
      <c r="D10" s="110">
        <v>97.76752325000004</v>
      </c>
      <c r="E10" s="111">
        <v>137.30968869000003</v>
      </c>
      <c r="F10" s="115">
        <v>74.42403224</v>
      </c>
      <c r="G10" s="110">
        <v>105.54285952999999</v>
      </c>
      <c r="H10" s="110">
        <v>70.48393611000002</v>
      </c>
      <c r="I10" s="110">
        <v>73.96165569</v>
      </c>
      <c r="K10" s="100"/>
    </row>
    <row r="11" spans="1:11" ht="14.25">
      <c r="A11" s="17" t="s">
        <v>69</v>
      </c>
      <c r="B11" s="110">
        <v>-100.265</v>
      </c>
      <c r="C11" s="110">
        <v>-82.466</v>
      </c>
      <c r="D11" s="110">
        <v>-83.26500000000001</v>
      </c>
      <c r="E11" s="111">
        <v>-101.06199999999995</v>
      </c>
      <c r="F11" s="115">
        <v>-140.19099999999997</v>
      </c>
      <c r="G11" s="110">
        <v>-154.58100000000002</v>
      </c>
      <c r="H11" s="110">
        <v>-148.22700000000003</v>
      </c>
      <c r="I11" s="110">
        <v>-167.86100000000005</v>
      </c>
      <c r="K11" s="100"/>
    </row>
    <row r="12" spans="1:11" ht="14.25">
      <c r="A12" s="25" t="s">
        <v>71</v>
      </c>
      <c r="B12" s="108">
        <v>862.5184478599999</v>
      </c>
      <c r="C12" s="108">
        <v>801.63334818</v>
      </c>
      <c r="D12" s="108">
        <v>776.6433084200002</v>
      </c>
      <c r="E12" s="109">
        <v>784.23056769</v>
      </c>
      <c r="F12" s="114">
        <v>714.2643570500002</v>
      </c>
      <c r="G12" s="108">
        <v>765.5577088499999</v>
      </c>
      <c r="H12" s="108">
        <v>814.24507586</v>
      </c>
      <c r="I12" s="108">
        <v>867.4719916199999</v>
      </c>
      <c r="K12" s="100"/>
    </row>
    <row r="13" spans="1:11" ht="14.25">
      <c r="A13" s="17" t="s">
        <v>73</v>
      </c>
      <c r="B13" s="110">
        <v>-394.39889817</v>
      </c>
      <c r="C13" s="110">
        <v>-334.32701086</v>
      </c>
      <c r="D13" s="110">
        <v>-329.48293241</v>
      </c>
      <c r="E13" s="111">
        <v>-333.38728666</v>
      </c>
      <c r="F13" s="115">
        <v>-342.53702811</v>
      </c>
      <c r="G13" s="110">
        <v>-350.82946806</v>
      </c>
      <c r="H13" s="110">
        <v>-396.50146484000004</v>
      </c>
      <c r="I13" s="110">
        <v>-432.42619282000004</v>
      </c>
      <c r="K13" s="100"/>
    </row>
    <row r="14" spans="1:11" ht="14.25">
      <c r="A14" s="17" t="s">
        <v>75</v>
      </c>
      <c r="B14" s="110">
        <v>-350.43789817000004</v>
      </c>
      <c r="C14" s="110">
        <v>-295.54701086</v>
      </c>
      <c r="D14" s="110">
        <v>-293.70993240999996</v>
      </c>
      <c r="E14" s="111">
        <v>-298.19128665999995</v>
      </c>
      <c r="F14" s="115">
        <v>-308.13902811</v>
      </c>
      <c r="G14" s="110">
        <v>-315.34146806</v>
      </c>
      <c r="H14" s="110">
        <v>-359.88646484000003</v>
      </c>
      <c r="I14" s="110">
        <v>-393.90419282</v>
      </c>
      <c r="K14" s="100"/>
    </row>
    <row r="15" spans="1:11" ht="14.25">
      <c r="A15" s="43" t="s">
        <v>77</v>
      </c>
      <c r="B15" s="110">
        <v>-197.31927843</v>
      </c>
      <c r="C15" s="110">
        <v>-159.60420292</v>
      </c>
      <c r="D15" s="110">
        <v>-158.28397114</v>
      </c>
      <c r="E15" s="111">
        <v>-154.46618740000002</v>
      </c>
      <c r="F15" s="115">
        <v>-165.87710144000002</v>
      </c>
      <c r="G15" s="110">
        <v>-166.23455489999998</v>
      </c>
      <c r="H15" s="110">
        <v>-186.48427492000002</v>
      </c>
      <c r="I15" s="110">
        <v>-205.72601752</v>
      </c>
      <c r="K15" s="100"/>
    </row>
    <row r="16" spans="1:11" ht="14.25">
      <c r="A16" s="43" t="s">
        <v>79</v>
      </c>
      <c r="B16" s="110">
        <v>-153.11861973999999</v>
      </c>
      <c r="C16" s="110">
        <v>-135.94280794000002</v>
      </c>
      <c r="D16" s="110">
        <v>-135.42596127</v>
      </c>
      <c r="E16" s="111">
        <v>-143.72509925999998</v>
      </c>
      <c r="F16" s="115">
        <v>-142.26192667000004</v>
      </c>
      <c r="G16" s="110">
        <v>-149.10691316</v>
      </c>
      <c r="H16" s="110">
        <v>-173.40218991999998</v>
      </c>
      <c r="I16" s="110">
        <v>-188.17817530000002</v>
      </c>
      <c r="K16" s="100"/>
    </row>
    <row r="17" spans="1:11" ht="14.25">
      <c r="A17" s="17" t="s">
        <v>81</v>
      </c>
      <c r="B17" s="110">
        <v>-43.961</v>
      </c>
      <c r="C17" s="110">
        <v>-38.78</v>
      </c>
      <c r="D17" s="110">
        <v>-35.772999999999996</v>
      </c>
      <c r="E17" s="111">
        <v>-35.196</v>
      </c>
      <c r="F17" s="115">
        <v>-34.397999999999996</v>
      </c>
      <c r="G17" s="110">
        <v>-35.488</v>
      </c>
      <c r="H17" s="110">
        <v>-36.615</v>
      </c>
      <c r="I17" s="110">
        <v>-38.522000000000006</v>
      </c>
      <c r="K17" s="100"/>
    </row>
    <row r="18" spans="1:11" ht="14.25">
      <c r="A18" s="25" t="s">
        <v>83</v>
      </c>
      <c r="B18" s="108">
        <v>468.11954968999993</v>
      </c>
      <c r="C18" s="108">
        <v>467.30633732</v>
      </c>
      <c r="D18" s="108">
        <v>447.16037601000016</v>
      </c>
      <c r="E18" s="109">
        <v>450.84328103000007</v>
      </c>
      <c r="F18" s="114">
        <v>371.7273289400002</v>
      </c>
      <c r="G18" s="108">
        <v>414.7282407899999</v>
      </c>
      <c r="H18" s="108">
        <v>417.74361102</v>
      </c>
      <c r="I18" s="108">
        <v>435.0457987999999</v>
      </c>
      <c r="K18" s="100"/>
    </row>
    <row r="19" spans="1:11" ht="14.25">
      <c r="A19" s="17" t="s">
        <v>85</v>
      </c>
      <c r="B19" s="110">
        <v>-318.74199999999996</v>
      </c>
      <c r="C19" s="110">
        <v>-283.932</v>
      </c>
      <c r="D19" s="110">
        <v>-72.37499999999997</v>
      </c>
      <c r="E19" s="111">
        <v>-189.16700000000003</v>
      </c>
      <c r="F19" s="115">
        <v>-159.254</v>
      </c>
      <c r="G19" s="110">
        <v>-184.08600000000004</v>
      </c>
      <c r="H19" s="110">
        <v>-164.624</v>
      </c>
      <c r="I19" s="110">
        <v>-114.34799999999998</v>
      </c>
      <c r="K19" s="100"/>
    </row>
    <row r="20" spans="1:11" ht="14.25">
      <c r="A20" s="17" t="s">
        <v>87</v>
      </c>
      <c r="B20" s="110">
        <v>-17.688000000000002</v>
      </c>
      <c r="C20" s="110">
        <v>-27.756999999999998</v>
      </c>
      <c r="D20" s="110">
        <v>-29.577999999999996</v>
      </c>
      <c r="E20" s="111">
        <v>-17.711512999999997</v>
      </c>
      <c r="F20" s="115">
        <v>-15.966793999999998</v>
      </c>
      <c r="G20" s="110">
        <v>-13.527615</v>
      </c>
      <c r="H20" s="110">
        <v>-17.842942999999998</v>
      </c>
      <c r="I20" s="110">
        <v>-29.586426000000003</v>
      </c>
      <c r="K20" s="100"/>
    </row>
    <row r="21" spans="1:11" ht="14.25">
      <c r="A21" s="25" t="s">
        <v>89</v>
      </c>
      <c r="B21" s="108">
        <v>131.68954968999998</v>
      </c>
      <c r="C21" s="108">
        <v>155.61733732</v>
      </c>
      <c r="D21" s="108">
        <v>345.2073760100002</v>
      </c>
      <c r="E21" s="109">
        <v>243.96476803000004</v>
      </c>
      <c r="F21" s="114">
        <v>196.5065349400002</v>
      </c>
      <c r="G21" s="108">
        <v>217.11462578999988</v>
      </c>
      <c r="H21" s="108">
        <v>235.27666802000002</v>
      </c>
      <c r="I21" s="108">
        <v>291.11137279999986</v>
      </c>
      <c r="K21" s="100"/>
    </row>
    <row r="22" spans="1:11" ht="14.25">
      <c r="A22" s="17" t="s">
        <v>91</v>
      </c>
      <c r="B22" s="110">
        <v>-27.93407265999999</v>
      </c>
      <c r="C22" s="110">
        <v>-50.51192020999999</v>
      </c>
      <c r="D22" s="110">
        <v>-110.37238766000002</v>
      </c>
      <c r="E22" s="111">
        <v>-82.8277698</v>
      </c>
      <c r="F22" s="115">
        <v>-57.47451339</v>
      </c>
      <c r="G22" s="110">
        <v>-70.33173528</v>
      </c>
      <c r="H22" s="110">
        <v>-74.38511543000001</v>
      </c>
      <c r="I22" s="110">
        <v>-78.58547755000002</v>
      </c>
      <c r="K22" s="100"/>
    </row>
    <row r="23" spans="1:11" ht="14.25">
      <c r="A23" s="25" t="s">
        <v>93</v>
      </c>
      <c r="B23" s="108">
        <v>103.75547702999998</v>
      </c>
      <c r="C23" s="108">
        <v>105.10541710999999</v>
      </c>
      <c r="D23" s="108">
        <v>234.83498835000017</v>
      </c>
      <c r="E23" s="109">
        <v>161.13699823000005</v>
      </c>
      <c r="F23" s="114">
        <v>139.0320215500002</v>
      </c>
      <c r="G23" s="108">
        <v>146.78289050999987</v>
      </c>
      <c r="H23" s="108">
        <v>160.89155259</v>
      </c>
      <c r="I23" s="108">
        <v>212.52589524999985</v>
      </c>
      <c r="K23" s="100"/>
    </row>
    <row r="24" spans="1:11" ht="14.25">
      <c r="A24" s="17" t="s">
        <v>95</v>
      </c>
      <c r="B24" s="110">
        <v>-37.355934810000015</v>
      </c>
      <c r="C24" s="110">
        <v>-19.17750641999999</v>
      </c>
      <c r="D24" s="110">
        <v>-71.41591481</v>
      </c>
      <c r="E24" s="111">
        <v>-44.756895869999994</v>
      </c>
      <c r="F24" s="115">
        <v>-39.13709874999999</v>
      </c>
      <c r="G24" s="110">
        <v>-36.190655830000004</v>
      </c>
      <c r="H24" s="110">
        <v>-43.94528358999999</v>
      </c>
      <c r="I24" s="110">
        <v>-64.34477244000001</v>
      </c>
      <c r="K24" s="100"/>
    </row>
    <row r="25" spans="1:11" ht="15.75" customHeight="1">
      <c r="A25" s="19" t="s">
        <v>97</v>
      </c>
      <c r="B25" s="112">
        <v>66.39954221999997</v>
      </c>
      <c r="C25" s="112">
        <v>85.92791069</v>
      </c>
      <c r="D25" s="112">
        <v>163.41907354000017</v>
      </c>
      <c r="E25" s="112">
        <v>116.38010236000005</v>
      </c>
      <c r="F25" s="112">
        <v>99.8949228000002</v>
      </c>
      <c r="G25" s="112">
        <v>110.59223467999988</v>
      </c>
      <c r="H25" s="112">
        <v>116.94626900000002</v>
      </c>
      <c r="I25" s="112">
        <v>148.18112280999983</v>
      </c>
      <c r="K25" s="100"/>
    </row>
    <row r="26" spans="1:9" ht="20.25" customHeight="1">
      <c r="A26" s="58"/>
      <c r="B26" s="60">
        <v>0</v>
      </c>
      <c r="C26" s="60">
        <v>1.2789769243681803E-13</v>
      </c>
      <c r="D26" s="60">
        <v>0</v>
      </c>
      <c r="E26" s="60">
        <v>0</v>
      </c>
      <c r="F26" s="60">
        <v>0</v>
      </c>
      <c r="G26" s="60">
        <v>0</v>
      </c>
      <c r="H26" s="60">
        <v>0</v>
      </c>
      <c r="I26" s="60">
        <v>-4.263256414560601E-13</v>
      </c>
    </row>
    <row r="27" spans="1:9" ht="21" customHeight="1">
      <c r="A27" s="25"/>
      <c r="B27" s="25"/>
      <c r="C27" s="25"/>
      <c r="D27" s="25"/>
      <c r="E27" s="25"/>
      <c r="F27" s="25"/>
      <c r="G27" s="25"/>
      <c r="H27" s="25"/>
      <c r="I27" s="25"/>
    </row>
    <row r="28" spans="2:9" ht="14.25">
      <c r="B28" s="25"/>
      <c r="C28" s="25"/>
      <c r="D28" s="25"/>
      <c r="E28" s="25"/>
      <c r="F28" s="25"/>
      <c r="G28" s="25"/>
      <c r="H28" s="25"/>
      <c r="I28" s="25"/>
    </row>
    <row r="29" spans="2:9" ht="14.25">
      <c r="B29" s="25"/>
      <c r="C29" s="25"/>
      <c r="D29" s="25"/>
      <c r="E29" s="25"/>
      <c r="F29" s="25"/>
      <c r="G29" s="25"/>
      <c r="H29" s="25"/>
      <c r="I29" s="25"/>
    </row>
    <row r="30" spans="2:9" ht="14.25">
      <c r="B30" s="25"/>
      <c r="C30" s="25"/>
      <c r="D30" s="25"/>
      <c r="E30" s="25"/>
      <c r="F30" s="25"/>
      <c r="G30" s="25"/>
      <c r="H30" s="25"/>
      <c r="I30" s="25"/>
    </row>
    <row r="31" spans="2:9" ht="14.25">
      <c r="B31" s="25"/>
      <c r="C31" s="25"/>
      <c r="D31" s="25"/>
      <c r="E31" s="25"/>
      <c r="F31" s="25"/>
      <c r="G31" s="25"/>
      <c r="H31" s="25"/>
      <c r="I31" s="25"/>
    </row>
    <row r="32" spans="2:9" ht="14.25">
      <c r="B32" s="25"/>
      <c r="C32" s="25"/>
      <c r="D32" s="25"/>
      <c r="E32" s="25"/>
      <c r="F32" s="25"/>
      <c r="G32" s="25"/>
      <c r="H32" s="25"/>
      <c r="I32" s="25"/>
    </row>
    <row r="33" spans="2:9" ht="14.25">
      <c r="B33" s="25"/>
      <c r="C33" s="25"/>
      <c r="D33" s="25"/>
      <c r="E33" s="25"/>
      <c r="F33" s="25"/>
      <c r="G33" s="25"/>
      <c r="H33" s="25"/>
      <c r="I33" s="25"/>
    </row>
    <row r="34" spans="2:9" ht="14.25">
      <c r="B34" s="25"/>
      <c r="C34" s="25"/>
      <c r="D34" s="25"/>
      <c r="E34" s="25"/>
      <c r="F34" s="25"/>
      <c r="G34" s="25"/>
      <c r="H34" s="25"/>
      <c r="I34" s="25"/>
    </row>
    <row r="35" spans="2:9" ht="14.25">
      <c r="B35" s="25"/>
      <c r="C35" s="25"/>
      <c r="D35" s="25"/>
      <c r="E35" s="25"/>
      <c r="F35" s="25"/>
      <c r="G35" s="25"/>
      <c r="H35" s="25"/>
      <c r="I35" s="25"/>
    </row>
    <row r="36" spans="2:9" ht="14.25">
      <c r="B36" s="25"/>
      <c r="C36" s="25"/>
      <c r="D36" s="25"/>
      <c r="E36" s="25"/>
      <c r="F36" s="25"/>
      <c r="G36" s="25"/>
      <c r="H36" s="25"/>
      <c r="I36" s="25"/>
    </row>
    <row r="37" spans="2:9" ht="14.25">
      <c r="B37" s="25"/>
      <c r="C37" s="25"/>
      <c r="D37" s="25"/>
      <c r="E37" s="25"/>
      <c r="F37" s="25"/>
      <c r="G37" s="25"/>
      <c r="H37" s="25"/>
      <c r="I37" s="25"/>
    </row>
    <row r="38" spans="2:9" ht="14.25">
      <c r="B38" s="25"/>
      <c r="C38" s="25"/>
      <c r="D38" s="25"/>
      <c r="E38" s="25"/>
      <c r="F38" s="25"/>
      <c r="G38" s="25"/>
      <c r="H38" s="25"/>
      <c r="I38" s="25"/>
    </row>
    <row r="39" spans="2:9" ht="14.25">
      <c r="B39" s="25"/>
      <c r="C39" s="25"/>
      <c r="D39" s="25"/>
      <c r="E39" s="25"/>
      <c r="F39" s="25"/>
      <c r="G39" s="25"/>
      <c r="H39" s="25"/>
      <c r="I39" s="25"/>
    </row>
    <row r="40" spans="2:9" ht="14.25">
      <c r="B40" s="25"/>
      <c r="C40" s="25"/>
      <c r="D40" s="25"/>
      <c r="E40" s="25"/>
      <c r="F40" s="25"/>
      <c r="G40" s="25"/>
      <c r="H40" s="25"/>
      <c r="I40" s="25"/>
    </row>
    <row r="41" spans="2:9" ht="14.25">
      <c r="B41" s="25"/>
      <c r="C41" s="25"/>
      <c r="D41" s="25"/>
      <c r="E41" s="25"/>
      <c r="F41" s="25"/>
      <c r="G41" s="25"/>
      <c r="H41" s="25"/>
      <c r="I41" s="25"/>
    </row>
    <row r="42" spans="2:9" ht="14.25">
      <c r="B42" s="25"/>
      <c r="C42" s="25"/>
      <c r="D42" s="25"/>
      <c r="E42" s="25"/>
      <c r="F42" s="25"/>
      <c r="G42" s="25"/>
      <c r="H42" s="25"/>
      <c r="I42" s="25"/>
    </row>
    <row r="43" spans="2:9" ht="14.25">
      <c r="B43" s="25"/>
      <c r="C43" s="25"/>
      <c r="D43" s="25"/>
      <c r="E43" s="25"/>
      <c r="F43" s="25"/>
      <c r="G43" s="25"/>
      <c r="H43" s="25"/>
      <c r="I43" s="25"/>
    </row>
    <row r="44" spans="2:9" ht="14.25">
      <c r="B44" s="25"/>
      <c r="C44" s="25"/>
      <c r="D44" s="25"/>
      <c r="E44" s="25"/>
      <c r="F44" s="25"/>
      <c r="G44" s="25"/>
      <c r="H44" s="25"/>
      <c r="I44" s="25"/>
    </row>
    <row r="45" spans="2:5" ht="14.25">
      <c r="B45" s="25"/>
      <c r="C45" s="25"/>
      <c r="D45" s="25"/>
      <c r="E45" s="25"/>
    </row>
    <row r="341" ht="14.25">
      <c r="A341" s="32" t="s">
        <v>532</v>
      </c>
    </row>
  </sheetData>
  <sheetProtection/>
  <mergeCells count="2">
    <mergeCell ref="B6:E6"/>
    <mergeCell ref="F6:I6"/>
  </mergeCells>
  <conditionalFormatting sqref="C26">
    <cfRule type="cellIs" priority="11" dxfId="23" operator="notBetween">
      <formula>-0.4</formula>
      <formula>0.4</formula>
    </cfRule>
  </conditionalFormatting>
  <conditionalFormatting sqref="D26">
    <cfRule type="cellIs" priority="10" dxfId="23" operator="notBetween">
      <formula>-0.4</formula>
      <formula>0.4</formula>
    </cfRule>
  </conditionalFormatting>
  <conditionalFormatting sqref="E26">
    <cfRule type="cellIs" priority="9" dxfId="23" operator="notBetween">
      <formula>-0.4</formula>
      <formula>0.4</formula>
    </cfRule>
  </conditionalFormatting>
  <conditionalFormatting sqref="F26">
    <cfRule type="cellIs" priority="8" dxfId="23" operator="notBetween">
      <formula>-0.4</formula>
      <formula>0.4</formula>
    </cfRule>
  </conditionalFormatting>
  <conditionalFormatting sqref="G26">
    <cfRule type="cellIs" priority="7" dxfId="23" operator="notBetween">
      <formula>-0.4</formula>
      <formula>0.4</formula>
    </cfRule>
  </conditionalFormatting>
  <conditionalFormatting sqref="H26">
    <cfRule type="cellIs" priority="6" dxfId="23" operator="notBetween">
      <formula>-0.4</formula>
      <formula>0.4</formula>
    </cfRule>
  </conditionalFormatting>
  <conditionalFormatting sqref="I26">
    <cfRule type="cellIs" priority="5" dxfId="23" operator="notBetween">
      <formula>-0.4</formula>
      <formula>0.4</formula>
    </cfRule>
  </conditionalFormatting>
  <conditionalFormatting sqref="C26:I26">
    <cfRule type="cellIs" priority="4" dxfId="75" operator="notBetween">
      <formula>0.5</formula>
      <formula>-0.5</formula>
    </cfRule>
  </conditionalFormatting>
  <conditionalFormatting sqref="B26">
    <cfRule type="cellIs" priority="2" dxfId="23" operator="notBetween">
      <formula>-0.4</formula>
      <formula>0.4</formula>
    </cfRule>
  </conditionalFormatting>
  <conditionalFormatting sqref="B26">
    <cfRule type="cellIs" priority="1" dxfId="75" operator="notBetween">
      <formula>0.5</formula>
      <formula>-0.5</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I349"/>
  <sheetViews>
    <sheetView showGridLines="0" zoomScale="90" zoomScaleNormal="90" zoomScalePageLayoutView="0" workbookViewId="0" topLeftCell="A1">
      <selection activeCell="C29" sqref="C29"/>
    </sheetView>
  </sheetViews>
  <sheetFormatPr defaultColWidth="11.421875" defaultRowHeight="15"/>
  <cols>
    <col min="1" max="1" width="75.8515625" style="32" customWidth="1"/>
    <col min="2" max="9" width="9.8515625" style="32" customWidth="1"/>
    <col min="10" max="10" width="11.421875" style="66" customWidth="1"/>
    <col min="11" max="16384" width="11.421875" style="32" customWidth="1"/>
  </cols>
  <sheetData>
    <row r="1" spans="1:9" ht="16.5">
      <c r="A1" s="30"/>
      <c r="B1" s="31"/>
      <c r="C1" s="31"/>
      <c r="D1" s="31"/>
      <c r="E1" s="31"/>
      <c r="F1" s="31"/>
      <c r="G1" s="31"/>
      <c r="H1" s="31"/>
      <c r="I1" s="31"/>
    </row>
    <row r="2" spans="1:9" ht="19.5">
      <c r="A2" s="33"/>
      <c r="B2" s="31"/>
      <c r="C2" s="31"/>
      <c r="D2" s="31"/>
      <c r="E2" s="31"/>
      <c r="F2" s="31"/>
      <c r="G2" s="31"/>
      <c r="H2" s="31"/>
      <c r="I2" s="31"/>
    </row>
    <row r="3" spans="1:9" ht="16.5">
      <c r="A3" s="105" t="s">
        <v>541</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9" ht="14.25">
      <c r="A7" s="39"/>
      <c r="B7" s="130" t="s">
        <v>553</v>
      </c>
      <c r="C7" s="130" t="s">
        <v>554</v>
      </c>
      <c r="D7" s="130" t="s">
        <v>555</v>
      </c>
      <c r="E7" s="107" t="s">
        <v>556</v>
      </c>
      <c r="F7" s="113" t="s">
        <v>553</v>
      </c>
      <c r="G7" s="130" t="s">
        <v>554</v>
      </c>
      <c r="H7" s="130" t="s">
        <v>555</v>
      </c>
      <c r="I7" s="130" t="s">
        <v>556</v>
      </c>
    </row>
    <row r="8" spans="1:9" ht="14.25">
      <c r="A8" s="25" t="s">
        <v>63</v>
      </c>
      <c r="B8" s="108">
        <v>241.80299999999994</v>
      </c>
      <c r="C8" s="108">
        <v>199.958</v>
      </c>
      <c r="D8" s="108">
        <v>170.69600000000008</v>
      </c>
      <c r="E8" s="109">
        <v>166.394</v>
      </c>
      <c r="F8" s="114">
        <v>201.59000000000003</v>
      </c>
      <c r="G8" s="108">
        <v>224.785</v>
      </c>
      <c r="H8" s="108">
        <v>282.751</v>
      </c>
      <c r="I8" s="108">
        <v>342.65200000000004</v>
      </c>
    </row>
    <row r="9" spans="1:9" ht="14.25">
      <c r="A9" s="17" t="s">
        <v>65</v>
      </c>
      <c r="B9" s="110">
        <v>26.540583739999988</v>
      </c>
      <c r="C9" s="110">
        <v>39.096000000000004</v>
      </c>
      <c r="D9" s="110">
        <v>35.084584660000004</v>
      </c>
      <c r="E9" s="111">
        <v>20.095286379999997</v>
      </c>
      <c r="F9" s="115">
        <v>31.211</v>
      </c>
      <c r="G9" s="110">
        <v>52.53021648</v>
      </c>
      <c r="H9" s="110">
        <v>60.98599999999999</v>
      </c>
      <c r="I9" s="110">
        <v>57.870948999999996</v>
      </c>
    </row>
    <row r="10" spans="1:9" ht="14.25">
      <c r="A10" s="17" t="s">
        <v>67</v>
      </c>
      <c r="B10" s="110">
        <v>25.751163390000002</v>
      </c>
      <c r="C10" s="110">
        <v>22.934605</v>
      </c>
      <c r="D10" s="110">
        <v>20.087802110000002</v>
      </c>
      <c r="E10" s="111">
        <v>73.11913341</v>
      </c>
      <c r="F10" s="115">
        <v>25.746997999999998</v>
      </c>
      <c r="G10" s="110">
        <v>24.615463</v>
      </c>
      <c r="H10" s="110">
        <v>25.485568999999998</v>
      </c>
      <c r="I10" s="110">
        <v>16.042649509999997</v>
      </c>
    </row>
    <row r="11" spans="1:9" ht="14.25">
      <c r="A11" s="17" t="s">
        <v>69</v>
      </c>
      <c r="B11" s="110">
        <v>-84.321</v>
      </c>
      <c r="C11" s="110">
        <v>-65.797</v>
      </c>
      <c r="D11" s="110">
        <v>-67.18100000000001</v>
      </c>
      <c r="E11" s="111">
        <v>-84.75499999999997</v>
      </c>
      <c r="F11" s="115">
        <v>-121.00899999999999</v>
      </c>
      <c r="G11" s="110">
        <v>-125.608</v>
      </c>
      <c r="H11" s="110">
        <v>-119.70800000000001</v>
      </c>
      <c r="I11" s="110">
        <v>-161.60999999999999</v>
      </c>
    </row>
    <row r="12" spans="1:9" ht="14.25">
      <c r="A12" s="25" t="s">
        <v>71</v>
      </c>
      <c r="B12" s="108">
        <v>209.77374712999992</v>
      </c>
      <c r="C12" s="108">
        <v>196.191605</v>
      </c>
      <c r="D12" s="108">
        <v>158.6873867700001</v>
      </c>
      <c r="E12" s="109">
        <v>174.85341979000006</v>
      </c>
      <c r="F12" s="114">
        <v>137.53899800000008</v>
      </c>
      <c r="G12" s="108">
        <v>176.32267947999998</v>
      </c>
      <c r="H12" s="108">
        <v>249.51456899999994</v>
      </c>
      <c r="I12" s="108">
        <v>254.95559851000004</v>
      </c>
    </row>
    <row r="13" spans="1:9" ht="14.25">
      <c r="A13" s="17" t="s">
        <v>73</v>
      </c>
      <c r="B13" s="110">
        <v>-119.50487442999999</v>
      </c>
      <c r="C13" s="110">
        <v>-100.01187511</v>
      </c>
      <c r="D13" s="110">
        <v>-95.37513396999998</v>
      </c>
      <c r="E13" s="111">
        <v>-87.55862805999999</v>
      </c>
      <c r="F13" s="115">
        <v>-106.12388035</v>
      </c>
      <c r="G13" s="110">
        <v>-118.05492236</v>
      </c>
      <c r="H13" s="110">
        <v>-162.63306934</v>
      </c>
      <c r="I13" s="110">
        <v>-177.55090436000003</v>
      </c>
    </row>
    <row r="14" spans="1:9" ht="14.25">
      <c r="A14" s="17" t="s">
        <v>75</v>
      </c>
      <c r="B14" s="110">
        <v>-107.52787443</v>
      </c>
      <c r="C14" s="110">
        <v>-90.08187511000001</v>
      </c>
      <c r="D14" s="110">
        <v>-87.07413396999999</v>
      </c>
      <c r="E14" s="111">
        <v>-79.32662805999999</v>
      </c>
      <c r="F14" s="115">
        <v>-98.70588035</v>
      </c>
      <c r="G14" s="110">
        <v>-108.32692236</v>
      </c>
      <c r="H14" s="110">
        <v>-151.30306934</v>
      </c>
      <c r="I14" s="110">
        <v>-164.43490436000002</v>
      </c>
    </row>
    <row r="15" spans="1:9" ht="14.25">
      <c r="A15" s="43" t="s">
        <v>77</v>
      </c>
      <c r="B15" s="110">
        <v>-64.475</v>
      </c>
      <c r="C15" s="110">
        <v>-48.109</v>
      </c>
      <c r="D15" s="110">
        <v>-47.056</v>
      </c>
      <c r="E15" s="111">
        <v>-40.538</v>
      </c>
      <c r="F15" s="115">
        <v>-55.644999999999996</v>
      </c>
      <c r="G15" s="110">
        <v>-59.501</v>
      </c>
      <c r="H15" s="110">
        <v>-75.02199999999999</v>
      </c>
      <c r="I15" s="110">
        <v>-82.89559500000001</v>
      </c>
    </row>
    <row r="16" spans="1:9" ht="14.25">
      <c r="A16" s="43" t="s">
        <v>79</v>
      </c>
      <c r="B16" s="110">
        <v>-43.052874429999996</v>
      </c>
      <c r="C16" s="110">
        <v>-41.972875110000004</v>
      </c>
      <c r="D16" s="110">
        <v>-40.018133969999994</v>
      </c>
      <c r="E16" s="111">
        <v>-38.78862805999998</v>
      </c>
      <c r="F16" s="115">
        <v>-43.06088035</v>
      </c>
      <c r="G16" s="110">
        <v>-48.82592236000001</v>
      </c>
      <c r="H16" s="110">
        <v>-76.28106933999999</v>
      </c>
      <c r="I16" s="110">
        <v>-81.53930936000003</v>
      </c>
    </row>
    <row r="17" spans="1:9" ht="14.25">
      <c r="A17" s="17" t="s">
        <v>81</v>
      </c>
      <c r="B17" s="110">
        <v>-11.977</v>
      </c>
      <c r="C17" s="110">
        <v>-9.93</v>
      </c>
      <c r="D17" s="110">
        <v>-8.300999999999998</v>
      </c>
      <c r="E17" s="111">
        <v>-8.232000000000003</v>
      </c>
      <c r="F17" s="115">
        <v>-7.418000000000002</v>
      </c>
      <c r="G17" s="110">
        <v>-9.728</v>
      </c>
      <c r="H17" s="110">
        <v>-11.33</v>
      </c>
      <c r="I17" s="110">
        <v>-13.116</v>
      </c>
    </row>
    <row r="18" spans="1:9" ht="14.25">
      <c r="A18" s="25" t="s">
        <v>83</v>
      </c>
      <c r="B18" s="108">
        <v>90.26887269999993</v>
      </c>
      <c r="C18" s="108">
        <v>96.17972989</v>
      </c>
      <c r="D18" s="108">
        <v>63.312252800000124</v>
      </c>
      <c r="E18" s="109">
        <v>87.29479173000007</v>
      </c>
      <c r="F18" s="114">
        <v>31.415117650000084</v>
      </c>
      <c r="G18" s="108">
        <v>58.26775711999997</v>
      </c>
      <c r="H18" s="108">
        <v>86.88149965999995</v>
      </c>
      <c r="I18" s="108">
        <v>77.40469415000001</v>
      </c>
    </row>
    <row r="19" spans="1:9" ht="14.25">
      <c r="A19" s="17" t="s">
        <v>85</v>
      </c>
      <c r="B19" s="110">
        <v>-63.730999999999995</v>
      </c>
      <c r="C19" s="110">
        <v>-24.230000000000004</v>
      </c>
      <c r="D19" s="110">
        <v>35.42999999999999</v>
      </c>
      <c r="E19" s="111">
        <v>-52.36900000000003</v>
      </c>
      <c r="F19" s="115">
        <v>-20.544000000000004</v>
      </c>
      <c r="G19" s="110">
        <v>-32.67099999999999</v>
      </c>
      <c r="H19" s="110">
        <v>-33.587999999999994</v>
      </c>
      <c r="I19" s="110">
        <v>-26.778</v>
      </c>
    </row>
    <row r="20" spans="1:9" ht="14.25">
      <c r="A20" s="17" t="s">
        <v>87</v>
      </c>
      <c r="B20" s="110">
        <v>-10.753</v>
      </c>
      <c r="C20" s="110">
        <v>5.590000000000004</v>
      </c>
      <c r="D20" s="110">
        <v>-6.144</v>
      </c>
      <c r="E20" s="111">
        <v>-18.327999999999996</v>
      </c>
      <c r="F20" s="115">
        <v>-1.9580000000000004</v>
      </c>
      <c r="G20" s="110">
        <v>-4.7379999999999995</v>
      </c>
      <c r="H20" s="110">
        <v>-3.2439999999999998</v>
      </c>
      <c r="I20" s="110">
        <v>-9.539999999999997</v>
      </c>
    </row>
    <row r="21" spans="1:9" ht="14.25">
      <c r="A21" s="25" t="s">
        <v>89</v>
      </c>
      <c r="B21" s="108">
        <v>15.784872699999937</v>
      </c>
      <c r="C21" s="108">
        <v>77.53972989</v>
      </c>
      <c r="D21" s="108">
        <v>92.59825280000011</v>
      </c>
      <c r="E21" s="109">
        <v>16.597791730000047</v>
      </c>
      <c r="F21" s="114">
        <v>8.91311765000008</v>
      </c>
      <c r="G21" s="108">
        <v>20.85875711999998</v>
      </c>
      <c r="H21" s="108">
        <v>50.04949965999995</v>
      </c>
      <c r="I21" s="108">
        <v>41.086694150000014</v>
      </c>
    </row>
    <row r="22" spans="1:9" ht="14.25">
      <c r="A22" s="17" t="s">
        <v>91</v>
      </c>
      <c r="B22" s="110">
        <v>-6.418261799999992</v>
      </c>
      <c r="C22" s="110">
        <v>-28.08231897999999</v>
      </c>
      <c r="D22" s="110">
        <v>-33.75217583</v>
      </c>
      <c r="E22" s="111">
        <v>-12.171337510000008</v>
      </c>
      <c r="F22" s="115">
        <v>-3.4354353</v>
      </c>
      <c r="G22" s="110">
        <v>-9.96102712</v>
      </c>
      <c r="H22" s="110">
        <v>-10.61474992000001</v>
      </c>
      <c r="I22" s="110">
        <v>-12.27278674000002</v>
      </c>
    </row>
    <row r="23" spans="1:9" ht="14.25">
      <c r="A23" s="25" t="s">
        <v>93</v>
      </c>
      <c r="B23" s="108">
        <v>9.366610899999944</v>
      </c>
      <c r="C23" s="108">
        <v>49.457410910000014</v>
      </c>
      <c r="D23" s="108">
        <v>58.84607697000011</v>
      </c>
      <c r="E23" s="109">
        <v>4.426454220000039</v>
      </c>
      <c r="F23" s="114">
        <v>5.47768235000008</v>
      </c>
      <c r="G23" s="108">
        <v>10.897729999999978</v>
      </c>
      <c r="H23" s="108">
        <v>39.434749739999944</v>
      </c>
      <c r="I23" s="108">
        <v>28.81390740999999</v>
      </c>
    </row>
    <row r="24" spans="1:9" ht="14.25">
      <c r="A24" s="17" t="s">
        <v>95</v>
      </c>
      <c r="B24" s="110">
        <v>-2.6900366600000076</v>
      </c>
      <c r="C24" s="110">
        <v>-15.640754219999994</v>
      </c>
      <c r="D24" s="110">
        <v>-18.49806356</v>
      </c>
      <c r="E24" s="111">
        <v>-0.8040582000000036</v>
      </c>
      <c r="F24" s="115">
        <v>-1.0705837599999972</v>
      </c>
      <c r="G24" s="110">
        <v>-2.3194256900000028</v>
      </c>
      <c r="H24" s="110">
        <v>-13.459307979999993</v>
      </c>
      <c r="I24" s="110">
        <v>-9.535898540000012</v>
      </c>
    </row>
    <row r="25" spans="1:9" ht="14.25">
      <c r="A25" s="19" t="s">
        <v>97</v>
      </c>
      <c r="B25" s="112">
        <v>6.676574239999937</v>
      </c>
      <c r="C25" s="112">
        <v>33.816656690000016</v>
      </c>
      <c r="D25" s="112">
        <v>40.348013410000114</v>
      </c>
      <c r="E25" s="112">
        <v>3.6223960200000356</v>
      </c>
      <c r="F25" s="112">
        <v>4.407098590000083</v>
      </c>
      <c r="G25" s="112">
        <v>8.578304309999975</v>
      </c>
      <c r="H25" s="112">
        <v>25.975441759999953</v>
      </c>
      <c r="I25" s="112">
        <v>19.27800886999998</v>
      </c>
    </row>
    <row r="26" spans="1:9" ht="14.25">
      <c r="A26" s="58"/>
      <c r="B26" s="60">
        <v>-6.394884621840902E-14</v>
      </c>
      <c r="C26" s="60">
        <v>0</v>
      </c>
      <c r="D26" s="60">
        <v>9.237055564881302E-14</v>
      </c>
      <c r="E26" s="60">
        <v>1.7763568394002505E-14</v>
      </c>
      <c r="F26" s="60">
        <v>3.730349362740526E-14</v>
      </c>
      <c r="G26" s="60">
        <v>0</v>
      </c>
      <c r="H26" s="60">
        <v>-2.842170943040401E-14</v>
      </c>
      <c r="I26" s="60">
        <v>0</v>
      </c>
    </row>
    <row r="27" spans="1:9" ht="14.25">
      <c r="A27" s="25"/>
      <c r="B27" s="25"/>
      <c r="C27" s="25"/>
      <c r="D27" s="25"/>
      <c r="E27" s="25"/>
      <c r="F27" s="25"/>
      <c r="G27" s="25"/>
      <c r="H27" s="25"/>
      <c r="I27" s="25"/>
    </row>
    <row r="29" spans="2:9" ht="14.25">
      <c r="B29" s="52"/>
      <c r="C29" s="52"/>
      <c r="D29" s="52"/>
      <c r="E29" s="52"/>
      <c r="F29" s="52"/>
      <c r="G29" s="52"/>
      <c r="H29" s="52"/>
      <c r="I29" s="52"/>
    </row>
    <row r="30" spans="2:9" ht="14.25">
      <c r="B30" s="52"/>
      <c r="C30" s="52"/>
      <c r="D30" s="52"/>
      <c r="E30" s="52"/>
      <c r="F30" s="52"/>
      <c r="G30" s="52"/>
      <c r="H30" s="52"/>
      <c r="I30" s="52"/>
    </row>
    <row r="31" spans="2:9" ht="14.25">
      <c r="B31" s="52"/>
      <c r="C31" s="52"/>
      <c r="D31" s="52"/>
      <c r="E31" s="52"/>
      <c r="F31" s="52"/>
      <c r="G31" s="52"/>
      <c r="H31" s="52"/>
      <c r="I31" s="52"/>
    </row>
    <row r="32" spans="2:9" ht="14.25">
      <c r="B32" s="52"/>
      <c r="C32" s="52"/>
      <c r="D32" s="52"/>
      <c r="E32" s="52"/>
      <c r="F32" s="52"/>
      <c r="G32" s="52"/>
      <c r="H32" s="52"/>
      <c r="I32" s="52"/>
    </row>
    <row r="33" spans="2:9" ht="14.25">
      <c r="B33" s="52"/>
      <c r="C33" s="52"/>
      <c r="D33" s="52"/>
      <c r="E33" s="52"/>
      <c r="F33" s="52"/>
      <c r="G33" s="52"/>
      <c r="H33" s="52"/>
      <c r="I33" s="52"/>
    </row>
    <row r="34" spans="2:9" ht="14.25">
      <c r="B34" s="52"/>
      <c r="C34" s="52"/>
      <c r="D34" s="52"/>
      <c r="E34" s="52"/>
      <c r="F34" s="52"/>
      <c r="G34" s="52"/>
      <c r="H34" s="52"/>
      <c r="I34" s="52"/>
    </row>
    <row r="35" spans="2:9" ht="14.25">
      <c r="B35" s="52"/>
      <c r="C35" s="52"/>
      <c r="D35" s="52"/>
      <c r="E35" s="52"/>
      <c r="F35" s="52"/>
      <c r="G35" s="52"/>
      <c r="H35" s="52"/>
      <c r="I35" s="52"/>
    </row>
    <row r="36" spans="2:9" ht="14.25">
      <c r="B36" s="52"/>
      <c r="C36" s="52"/>
      <c r="D36" s="52"/>
      <c r="E36" s="52"/>
      <c r="F36" s="52"/>
      <c r="G36" s="52"/>
      <c r="H36" s="52"/>
      <c r="I36" s="52"/>
    </row>
    <row r="37" spans="2:9" ht="14.25">
      <c r="B37" s="52"/>
      <c r="C37" s="52"/>
      <c r="D37" s="52"/>
      <c r="E37" s="52"/>
      <c r="F37" s="52"/>
      <c r="G37" s="52"/>
      <c r="H37" s="52"/>
      <c r="I37" s="52"/>
    </row>
    <row r="38" spans="2:9" ht="14.25">
      <c r="B38" s="52"/>
      <c r="C38" s="52"/>
      <c r="D38" s="52"/>
      <c r="E38" s="52"/>
      <c r="F38" s="52"/>
      <c r="G38" s="52"/>
      <c r="H38" s="52"/>
      <c r="I38" s="52"/>
    </row>
    <row r="39" spans="2:9" ht="14.25">
      <c r="B39" s="52"/>
      <c r="C39" s="52"/>
      <c r="D39" s="52"/>
      <c r="E39" s="52"/>
      <c r="F39" s="52"/>
      <c r="G39" s="52"/>
      <c r="H39" s="52"/>
      <c r="I39" s="52"/>
    </row>
    <row r="40" spans="2:9" ht="14.25">
      <c r="B40" s="52"/>
      <c r="C40" s="52"/>
      <c r="D40" s="52"/>
      <c r="E40" s="52"/>
      <c r="F40" s="52"/>
      <c r="G40" s="52"/>
      <c r="H40" s="52"/>
      <c r="I40" s="52"/>
    </row>
    <row r="41" spans="2:9" ht="14.25">
      <c r="B41" s="52"/>
      <c r="C41" s="52"/>
      <c r="D41" s="52"/>
      <c r="E41" s="52"/>
      <c r="F41" s="52"/>
      <c r="G41" s="52"/>
      <c r="H41" s="52"/>
      <c r="I41" s="52"/>
    </row>
    <row r="42" spans="2:9" ht="14.25">
      <c r="B42" s="52"/>
      <c r="C42" s="52"/>
      <c r="D42" s="52"/>
      <c r="E42" s="52"/>
      <c r="F42" s="52"/>
      <c r="G42" s="52"/>
      <c r="H42" s="52"/>
      <c r="I42" s="52"/>
    </row>
    <row r="43" spans="2:9" ht="14.25">
      <c r="B43" s="52"/>
      <c r="C43" s="52"/>
      <c r="D43" s="52"/>
      <c r="E43" s="52"/>
      <c r="F43" s="52"/>
      <c r="G43" s="52"/>
      <c r="H43" s="52"/>
      <c r="I43" s="52"/>
    </row>
    <row r="44" spans="2:9" ht="14.25">
      <c r="B44" s="52"/>
      <c r="C44" s="52"/>
      <c r="D44" s="52"/>
      <c r="E44" s="52"/>
      <c r="F44" s="52"/>
      <c r="G44" s="52"/>
      <c r="H44" s="52"/>
      <c r="I44" s="52"/>
    </row>
    <row r="45" spans="2:9" ht="14.25">
      <c r="B45" s="52"/>
      <c r="C45" s="52"/>
      <c r="D45" s="52"/>
      <c r="E45" s="52"/>
      <c r="F45" s="52"/>
      <c r="G45" s="52"/>
      <c r="H45" s="52"/>
      <c r="I45" s="52"/>
    </row>
    <row r="46" spans="2:9" ht="14.25">
      <c r="B46" s="52"/>
      <c r="C46" s="52"/>
      <c r="D46" s="52"/>
      <c r="E46" s="52"/>
      <c r="F46" s="52"/>
      <c r="G46" s="52"/>
      <c r="H46" s="52"/>
      <c r="I46" s="52"/>
    </row>
    <row r="349" ht="14.25">
      <c r="A349" s="32" t="s">
        <v>532</v>
      </c>
    </row>
  </sheetData>
  <sheetProtection/>
  <mergeCells count="2">
    <mergeCell ref="B6:E6"/>
    <mergeCell ref="F6:I6"/>
  </mergeCells>
  <conditionalFormatting sqref="B26:I26">
    <cfRule type="cellIs" priority="3" dxfId="75" operator="notBetween">
      <formula>0.5</formula>
      <formula>-0.5</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8"/>
  </sheetPr>
  <dimension ref="A1:J340"/>
  <sheetViews>
    <sheetView showGridLines="0" zoomScale="90" zoomScaleNormal="90" zoomScalePageLayoutView="0" workbookViewId="0" topLeftCell="A1">
      <selection activeCell="J7" sqref="J7"/>
    </sheetView>
  </sheetViews>
  <sheetFormatPr defaultColWidth="11.421875" defaultRowHeight="15"/>
  <cols>
    <col min="1" max="1" width="78.57421875" style="32" customWidth="1"/>
    <col min="2" max="9" width="9.8515625" style="32" customWidth="1"/>
    <col min="10" max="10" width="3.8515625" style="32" customWidth="1"/>
    <col min="11" max="16384" width="11.421875" style="32" customWidth="1"/>
  </cols>
  <sheetData>
    <row r="1" spans="1:9" ht="16.5">
      <c r="A1" s="30"/>
      <c r="B1" s="31"/>
      <c r="C1" s="31"/>
      <c r="D1" s="31"/>
      <c r="E1" s="31"/>
      <c r="F1" s="31"/>
      <c r="G1" s="31"/>
      <c r="H1" s="31"/>
      <c r="I1" s="31"/>
    </row>
    <row r="2" spans="1:9" ht="19.5">
      <c r="A2" s="33"/>
      <c r="B2" s="31"/>
      <c r="C2" s="31"/>
      <c r="D2" s="31"/>
      <c r="E2" s="31"/>
      <c r="F2" s="31"/>
      <c r="G2" s="31"/>
      <c r="H2" s="31"/>
      <c r="I2" s="31"/>
    </row>
    <row r="3" spans="1:9" ht="16.5">
      <c r="A3" s="105" t="s">
        <v>542</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10" ht="14.25">
      <c r="A7" s="39"/>
      <c r="B7" s="130" t="s">
        <v>553</v>
      </c>
      <c r="C7" s="130" t="s">
        <v>554</v>
      </c>
      <c r="D7" s="130" t="s">
        <v>555</v>
      </c>
      <c r="E7" s="107" t="s">
        <v>556</v>
      </c>
      <c r="F7" s="113" t="s">
        <v>553</v>
      </c>
      <c r="G7" s="130" t="s">
        <v>554</v>
      </c>
      <c r="H7" s="130" t="s">
        <v>555</v>
      </c>
      <c r="I7" s="130" t="s">
        <v>556</v>
      </c>
      <c r="J7" s="66"/>
    </row>
    <row r="8" spans="1:9" ht="14.25">
      <c r="A8" s="25" t="s">
        <v>63</v>
      </c>
      <c r="B8" s="108">
        <v>37.97200000000001</v>
      </c>
      <c r="C8" s="108">
        <v>34.04399999999999</v>
      </c>
      <c r="D8" s="108">
        <v>29.413999999999994</v>
      </c>
      <c r="E8" s="109">
        <v>31.984</v>
      </c>
      <c r="F8" s="114">
        <v>33.449</v>
      </c>
      <c r="G8" s="108">
        <v>36.57300000000001</v>
      </c>
      <c r="H8" s="108">
        <v>34.124</v>
      </c>
      <c r="I8" s="108">
        <v>34.707</v>
      </c>
    </row>
    <row r="9" spans="1:9" ht="14.25">
      <c r="A9" s="17" t="s">
        <v>65</v>
      </c>
      <c r="B9" s="110">
        <v>1.278</v>
      </c>
      <c r="C9" s="110">
        <v>-1.0029999999999992</v>
      </c>
      <c r="D9" s="110">
        <v>-2.5320000000000022</v>
      </c>
      <c r="E9" s="111">
        <v>-0.13199999999999523</v>
      </c>
      <c r="F9" s="115">
        <v>-4.187999999999999</v>
      </c>
      <c r="G9" s="110">
        <v>-4.568000000000001</v>
      </c>
      <c r="H9" s="110">
        <v>-0.8979999999999991</v>
      </c>
      <c r="I9" s="110">
        <v>2.3269999999999964</v>
      </c>
    </row>
    <row r="10" spans="1:9" ht="14.25">
      <c r="A10" s="17" t="s">
        <v>67</v>
      </c>
      <c r="B10" s="110">
        <v>0.34600000000000003</v>
      </c>
      <c r="C10" s="110">
        <v>0.062000000000000006</v>
      </c>
      <c r="D10" s="110">
        <v>-0.006999999999999951</v>
      </c>
      <c r="E10" s="111">
        <v>0.06299999999999996</v>
      </c>
      <c r="F10" s="115">
        <v>0.04000000000000001</v>
      </c>
      <c r="G10" s="110">
        <v>-0.034</v>
      </c>
      <c r="H10" s="110">
        <v>0.517</v>
      </c>
      <c r="I10" s="110">
        <v>0.44</v>
      </c>
    </row>
    <row r="11" spans="1:9" ht="14.25">
      <c r="A11" s="17" t="s">
        <v>69</v>
      </c>
      <c r="B11" s="110">
        <v>0.045</v>
      </c>
      <c r="C11" s="110">
        <v>-0.093</v>
      </c>
      <c r="D11" s="110">
        <v>-0.026000000000000023</v>
      </c>
      <c r="E11" s="111">
        <v>-0.286</v>
      </c>
      <c r="F11" s="115">
        <v>-0.5</v>
      </c>
      <c r="G11" s="110">
        <v>0.39100000000000007</v>
      </c>
      <c r="H11" s="110">
        <v>0.182</v>
      </c>
      <c r="I11" s="110">
        <v>-0.081</v>
      </c>
    </row>
    <row r="12" spans="1:9" ht="14.25">
      <c r="A12" s="25" t="s">
        <v>71</v>
      </c>
      <c r="B12" s="108">
        <v>39.641000000000005</v>
      </c>
      <c r="C12" s="108">
        <v>33.009999999999984</v>
      </c>
      <c r="D12" s="108">
        <v>26.84899999999999</v>
      </c>
      <c r="E12" s="109">
        <v>31.629000000000005</v>
      </c>
      <c r="F12" s="114">
        <v>28.801</v>
      </c>
      <c r="G12" s="108">
        <v>32.36200000000001</v>
      </c>
      <c r="H12" s="108">
        <v>33.92500000000001</v>
      </c>
      <c r="I12" s="108">
        <v>37.392999999999994</v>
      </c>
    </row>
    <row r="13" spans="1:9" ht="14.25">
      <c r="A13" s="17" t="s">
        <v>73</v>
      </c>
      <c r="B13" s="110">
        <v>-13.087922000000002</v>
      </c>
      <c r="C13" s="110">
        <v>-9.167921999999999</v>
      </c>
      <c r="D13" s="110">
        <v>-11.769922000000001</v>
      </c>
      <c r="E13" s="111">
        <v>-12.742922</v>
      </c>
      <c r="F13" s="115">
        <v>-14.449659</v>
      </c>
      <c r="G13" s="110">
        <v>-13.405659000000002</v>
      </c>
      <c r="H13" s="110">
        <v>-8.705659</v>
      </c>
      <c r="I13" s="110">
        <v>-11.887659</v>
      </c>
    </row>
    <row r="14" spans="1:9" ht="14.25">
      <c r="A14" s="17" t="s">
        <v>75</v>
      </c>
      <c r="B14" s="110">
        <v>-12.265922000000002</v>
      </c>
      <c r="C14" s="110">
        <v>-8.369921999999999</v>
      </c>
      <c r="D14" s="110">
        <v>-10.950922</v>
      </c>
      <c r="E14" s="111">
        <v>-11.828921999999999</v>
      </c>
      <c r="F14" s="115">
        <v>-13.328659000000002</v>
      </c>
      <c r="G14" s="110">
        <v>-12.290659000000003</v>
      </c>
      <c r="H14" s="110">
        <v>-7.638659</v>
      </c>
      <c r="I14" s="110">
        <v>-10.706659</v>
      </c>
    </row>
    <row r="15" spans="1:9" ht="14.25">
      <c r="A15" s="43" t="s">
        <v>77</v>
      </c>
      <c r="B15" s="110">
        <v>-5.5200000000000005</v>
      </c>
      <c r="C15" s="110">
        <v>-4.043</v>
      </c>
      <c r="D15" s="110">
        <v>-4.703999999999999</v>
      </c>
      <c r="E15" s="111">
        <v>-3.5990000000000006</v>
      </c>
      <c r="F15" s="115">
        <v>-5.585</v>
      </c>
      <c r="G15" s="110">
        <v>-5.62</v>
      </c>
      <c r="H15" s="110">
        <v>-5.567</v>
      </c>
      <c r="I15" s="110">
        <v>-5.902999999999999</v>
      </c>
    </row>
    <row r="16" spans="1:9" ht="14.25">
      <c r="A16" s="43" t="s">
        <v>79</v>
      </c>
      <c r="B16" s="110">
        <v>-6.745922</v>
      </c>
      <c r="C16" s="110">
        <v>-4.326922</v>
      </c>
      <c r="D16" s="110">
        <v>-6.246922000000001</v>
      </c>
      <c r="E16" s="111">
        <v>-8.229921999999998</v>
      </c>
      <c r="F16" s="115">
        <v>-7.743659000000001</v>
      </c>
      <c r="G16" s="110">
        <v>-6.670659000000001</v>
      </c>
      <c r="H16" s="110">
        <v>-2.0716589999999986</v>
      </c>
      <c r="I16" s="110">
        <v>-4.803659</v>
      </c>
    </row>
    <row r="17" spans="1:9" ht="14.25">
      <c r="A17" s="17" t="s">
        <v>81</v>
      </c>
      <c r="B17" s="110">
        <v>-0.822</v>
      </c>
      <c r="C17" s="110">
        <v>-0.798</v>
      </c>
      <c r="D17" s="110">
        <v>-0.8190000000000001</v>
      </c>
      <c r="E17" s="111">
        <v>-0.9139999999999999</v>
      </c>
      <c r="F17" s="115">
        <v>-1.121</v>
      </c>
      <c r="G17" s="110">
        <v>-1.115</v>
      </c>
      <c r="H17" s="110">
        <v>-1.0670000000000002</v>
      </c>
      <c r="I17" s="110">
        <v>-1.1809999999999998</v>
      </c>
    </row>
    <row r="18" spans="1:9" ht="14.25">
      <c r="A18" s="25" t="s">
        <v>83</v>
      </c>
      <c r="B18" s="108">
        <v>26.553078000000003</v>
      </c>
      <c r="C18" s="108">
        <v>23.842077999999987</v>
      </c>
      <c r="D18" s="108">
        <v>15.079077999999988</v>
      </c>
      <c r="E18" s="109">
        <v>18.886078000000005</v>
      </c>
      <c r="F18" s="114">
        <v>14.351340999999998</v>
      </c>
      <c r="G18" s="108">
        <v>18.95634100000001</v>
      </c>
      <c r="H18" s="108">
        <v>25.21934100000001</v>
      </c>
      <c r="I18" s="108">
        <v>25.505340999999994</v>
      </c>
    </row>
    <row r="19" spans="1:9" ht="14.25">
      <c r="A19" s="17" t="s">
        <v>85</v>
      </c>
      <c r="B19" s="110">
        <v>-18.37</v>
      </c>
      <c r="C19" s="110">
        <v>-23.144</v>
      </c>
      <c r="D19" s="110">
        <v>1.0580000000000003</v>
      </c>
      <c r="E19" s="111">
        <v>-8.671000000000003</v>
      </c>
      <c r="F19" s="115">
        <v>0.5200000000000006</v>
      </c>
      <c r="G19" s="110">
        <v>1.5740000000000003</v>
      </c>
      <c r="H19" s="110">
        <v>-5.572</v>
      </c>
      <c r="I19" s="110">
        <v>-6.531000000000002</v>
      </c>
    </row>
    <row r="20" spans="1:9" ht="14.25">
      <c r="A20" s="17" t="s">
        <v>87</v>
      </c>
      <c r="B20" s="110">
        <v>-0.256</v>
      </c>
      <c r="C20" s="110">
        <v>-0.2</v>
      </c>
      <c r="D20" s="110">
        <v>-0.13599999999999995</v>
      </c>
      <c r="E20" s="111">
        <v>-0.988</v>
      </c>
      <c r="F20" s="115">
        <v>0.455</v>
      </c>
      <c r="G20" s="110">
        <v>0.28099999999999997</v>
      </c>
      <c r="H20" s="110">
        <v>0.4830000000000001</v>
      </c>
      <c r="I20" s="110">
        <v>-4.24</v>
      </c>
    </row>
    <row r="21" spans="1:9" ht="14.25">
      <c r="A21" s="25" t="s">
        <v>89</v>
      </c>
      <c r="B21" s="108">
        <v>7.927078000000002</v>
      </c>
      <c r="C21" s="108">
        <v>0.4980779999999882</v>
      </c>
      <c r="D21" s="108">
        <v>16.00107799999999</v>
      </c>
      <c r="E21" s="109">
        <v>9.227078000000002</v>
      </c>
      <c r="F21" s="114">
        <v>15.326341</v>
      </c>
      <c r="G21" s="108">
        <v>20.81134100000001</v>
      </c>
      <c r="H21" s="108">
        <v>20.130341000000012</v>
      </c>
      <c r="I21" s="108">
        <v>14.734340999999992</v>
      </c>
    </row>
    <row r="22" spans="1:9" ht="14.25">
      <c r="A22" s="17" t="s">
        <v>91</v>
      </c>
      <c r="B22" s="110">
        <v>-1.3289234</v>
      </c>
      <c r="C22" s="110">
        <v>0.06007659999999995</v>
      </c>
      <c r="D22" s="110">
        <v>-4.5419234</v>
      </c>
      <c r="E22" s="111">
        <v>-1.7859233999999997</v>
      </c>
      <c r="F22" s="115">
        <v>-3.4912023</v>
      </c>
      <c r="G22" s="110">
        <v>-5.184202299999999</v>
      </c>
      <c r="H22" s="110">
        <v>-4.854202300000001</v>
      </c>
      <c r="I22" s="110">
        <v>-2.076202300000001</v>
      </c>
    </row>
    <row r="23" spans="1:9" ht="14.25">
      <c r="A23" s="25" t="s">
        <v>93</v>
      </c>
      <c r="B23" s="108">
        <v>6.598154600000002</v>
      </c>
      <c r="C23" s="108">
        <v>0.5581545999999882</v>
      </c>
      <c r="D23" s="108">
        <v>11.459154599999989</v>
      </c>
      <c r="E23" s="109">
        <v>7.441154600000003</v>
      </c>
      <c r="F23" s="114">
        <v>11.8351387</v>
      </c>
      <c r="G23" s="108">
        <v>15.62713870000001</v>
      </c>
      <c r="H23" s="108">
        <v>15.276138700000011</v>
      </c>
      <c r="I23" s="108">
        <v>12.658138699999991</v>
      </c>
    </row>
    <row r="24" spans="1:9" ht="14.25">
      <c r="A24" s="17" t="s">
        <v>95</v>
      </c>
      <c r="B24" s="110">
        <v>0</v>
      </c>
      <c r="C24" s="110">
        <v>0</v>
      </c>
      <c r="D24" s="110">
        <v>0</v>
      </c>
      <c r="E24" s="111">
        <v>0</v>
      </c>
      <c r="F24" s="115">
        <v>0</v>
      </c>
      <c r="G24" s="110">
        <v>0</v>
      </c>
      <c r="H24" s="110">
        <v>0</v>
      </c>
      <c r="I24" s="110">
        <v>0</v>
      </c>
    </row>
    <row r="25" spans="1:9" ht="14.25">
      <c r="A25" s="19" t="s">
        <v>97</v>
      </c>
      <c r="B25" s="112">
        <v>6.598154600000002</v>
      </c>
      <c r="C25" s="112">
        <v>0.5581545999999882</v>
      </c>
      <c r="D25" s="112">
        <v>11.459154599999989</v>
      </c>
      <c r="E25" s="112">
        <v>7.441154600000003</v>
      </c>
      <c r="F25" s="112">
        <v>11.8351387</v>
      </c>
      <c r="G25" s="112">
        <v>15.62713870000001</v>
      </c>
      <c r="H25" s="112">
        <v>15.276138700000011</v>
      </c>
      <c r="I25" s="112">
        <v>12.658138699999991</v>
      </c>
    </row>
    <row r="26" spans="1:9" ht="14.25">
      <c r="A26" s="58"/>
      <c r="B26" s="60">
        <v>0</v>
      </c>
      <c r="C26" s="60">
        <v>-4.884981308350689E-15</v>
      </c>
      <c r="D26" s="60">
        <v>0</v>
      </c>
      <c r="E26" s="60">
        <v>0</v>
      </c>
      <c r="F26" s="60">
        <v>0</v>
      </c>
      <c r="G26" s="60">
        <v>0</v>
      </c>
      <c r="H26" s="60">
        <v>1.4210854715202004E-14</v>
      </c>
      <c r="I26" s="60">
        <v>0</v>
      </c>
    </row>
    <row r="27" spans="1:9" ht="14.25">
      <c r="A27" s="25"/>
      <c r="B27" s="25"/>
      <c r="C27" s="25"/>
      <c r="D27" s="25"/>
      <c r="E27" s="25"/>
      <c r="F27" s="25"/>
      <c r="G27" s="25"/>
      <c r="H27" s="25"/>
      <c r="I27" s="25"/>
    </row>
    <row r="28" spans="2:9" ht="14.25">
      <c r="B28" s="52"/>
      <c r="C28" s="52"/>
      <c r="D28" s="52"/>
      <c r="E28" s="52"/>
      <c r="F28" s="52"/>
      <c r="G28" s="52"/>
      <c r="H28" s="52"/>
      <c r="I28" s="52"/>
    </row>
    <row r="29" spans="2:9" ht="14.25">
      <c r="B29" s="52"/>
      <c r="C29" s="52"/>
      <c r="D29" s="52"/>
      <c r="E29" s="52"/>
      <c r="F29" s="52"/>
      <c r="G29" s="52"/>
      <c r="H29" s="52"/>
      <c r="I29" s="52"/>
    </row>
    <row r="30" spans="2:9" ht="14.25">
      <c r="B30" s="52"/>
      <c r="C30" s="52"/>
      <c r="D30" s="52"/>
      <c r="E30" s="52"/>
      <c r="F30" s="52"/>
      <c r="G30" s="52"/>
      <c r="H30" s="52"/>
      <c r="I30" s="52"/>
    </row>
    <row r="31" spans="2:9" ht="14.25">
      <c r="B31" s="52"/>
      <c r="C31" s="52"/>
      <c r="D31" s="52"/>
      <c r="E31" s="52"/>
      <c r="F31" s="52"/>
      <c r="G31" s="52"/>
      <c r="H31" s="52"/>
      <c r="I31" s="52"/>
    </row>
    <row r="32" spans="2:9" ht="14.25">
      <c r="B32" s="52"/>
      <c r="C32" s="52"/>
      <c r="D32" s="52"/>
      <c r="E32" s="52"/>
      <c r="F32" s="52"/>
      <c r="G32" s="52"/>
      <c r="H32" s="52"/>
      <c r="I32" s="52"/>
    </row>
    <row r="33" spans="2:9" ht="14.25">
      <c r="B33" s="52"/>
      <c r="C33" s="52"/>
      <c r="D33" s="52"/>
      <c r="E33" s="52"/>
      <c r="F33" s="52"/>
      <c r="G33" s="52"/>
      <c r="H33" s="52"/>
      <c r="I33" s="52"/>
    </row>
    <row r="34" spans="2:9" ht="14.25">
      <c r="B34" s="52"/>
      <c r="C34" s="52"/>
      <c r="D34" s="52"/>
      <c r="E34" s="52"/>
      <c r="F34" s="52"/>
      <c r="G34" s="52"/>
      <c r="H34" s="52"/>
      <c r="I34" s="52"/>
    </row>
    <row r="35" spans="2:9" ht="14.25">
      <c r="B35" s="52"/>
      <c r="C35" s="52"/>
      <c r="D35" s="52"/>
      <c r="E35" s="52"/>
      <c r="F35" s="52"/>
      <c r="G35" s="52"/>
      <c r="H35" s="52"/>
      <c r="I35" s="52"/>
    </row>
    <row r="36" spans="2:9" ht="14.25">
      <c r="B36" s="52"/>
      <c r="C36" s="52"/>
      <c r="D36" s="52"/>
      <c r="E36" s="52"/>
      <c r="F36" s="52"/>
      <c r="G36" s="52"/>
      <c r="H36" s="52"/>
      <c r="I36" s="52"/>
    </row>
    <row r="37" spans="2:9" ht="14.25">
      <c r="B37" s="52"/>
      <c r="C37" s="52"/>
      <c r="D37" s="52"/>
      <c r="E37" s="52"/>
      <c r="F37" s="52"/>
      <c r="G37" s="52"/>
      <c r="H37" s="52"/>
      <c r="I37" s="52"/>
    </row>
    <row r="38" spans="2:9" ht="14.25">
      <c r="B38" s="52"/>
      <c r="C38" s="52"/>
      <c r="D38" s="52"/>
      <c r="E38" s="52"/>
      <c r="F38" s="52"/>
      <c r="G38" s="52"/>
      <c r="H38" s="52"/>
      <c r="I38" s="52"/>
    </row>
    <row r="39" spans="2:9" ht="14.25">
      <c r="B39" s="52"/>
      <c r="C39" s="52"/>
      <c r="D39" s="52"/>
      <c r="E39" s="52"/>
      <c r="F39" s="52"/>
      <c r="G39" s="52"/>
      <c r="H39" s="52"/>
      <c r="I39" s="52"/>
    </row>
    <row r="40" spans="2:9" ht="14.25">
      <c r="B40" s="52"/>
      <c r="C40" s="52"/>
      <c r="D40" s="52"/>
      <c r="E40" s="52"/>
      <c r="F40" s="52"/>
      <c r="G40" s="52"/>
      <c r="H40" s="52"/>
      <c r="I40" s="52"/>
    </row>
    <row r="41" spans="2:9" ht="14.25">
      <c r="B41" s="52"/>
      <c r="C41" s="52"/>
      <c r="D41" s="52"/>
      <c r="E41" s="52"/>
      <c r="F41" s="52"/>
      <c r="G41" s="52"/>
      <c r="H41" s="52"/>
      <c r="I41" s="52"/>
    </row>
    <row r="42" spans="2:9" ht="14.25">
      <c r="B42" s="52"/>
      <c r="C42" s="52"/>
      <c r="D42" s="52"/>
      <c r="E42" s="52"/>
      <c r="F42" s="52"/>
      <c r="G42" s="52"/>
      <c r="H42" s="52"/>
      <c r="I42" s="52"/>
    </row>
    <row r="43" spans="2:9" ht="14.25">
      <c r="B43" s="52"/>
      <c r="C43" s="52"/>
      <c r="D43" s="52"/>
      <c r="E43" s="52"/>
      <c r="F43" s="52"/>
      <c r="G43" s="52"/>
      <c r="H43" s="52"/>
      <c r="I43" s="52"/>
    </row>
    <row r="44" spans="2:9" ht="14.25">
      <c r="B44" s="52"/>
      <c r="C44" s="52"/>
      <c r="D44" s="52"/>
      <c r="E44" s="52"/>
      <c r="F44" s="52"/>
      <c r="G44" s="52"/>
      <c r="H44" s="52"/>
      <c r="I44" s="52"/>
    </row>
    <row r="45" spans="2:9" ht="14.25">
      <c r="B45" s="52"/>
      <c r="C45" s="52"/>
      <c r="D45" s="52"/>
      <c r="E45" s="52"/>
      <c r="F45" s="52"/>
      <c r="G45" s="52"/>
      <c r="H45" s="52"/>
      <c r="I45" s="52"/>
    </row>
    <row r="46" spans="2:9" ht="14.25">
      <c r="B46" s="52"/>
      <c r="C46" s="52"/>
      <c r="D46" s="52"/>
      <c r="E46" s="52"/>
      <c r="F46" s="52"/>
      <c r="G46" s="52"/>
      <c r="H46" s="52"/>
      <c r="I46" s="52"/>
    </row>
    <row r="340" ht="14.25">
      <c r="A340" s="32" t="s">
        <v>532</v>
      </c>
    </row>
  </sheetData>
  <sheetProtection/>
  <mergeCells count="2">
    <mergeCell ref="B6:E6"/>
    <mergeCell ref="F6:I6"/>
  </mergeCells>
  <conditionalFormatting sqref="B26:I26">
    <cfRule type="cellIs" priority="1" dxfId="75" operator="notBetween">
      <formula>0.5</formula>
      <formula>-0.5</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8"/>
  </sheetPr>
  <dimension ref="A1:J349"/>
  <sheetViews>
    <sheetView showGridLines="0" zoomScale="90" zoomScaleNormal="90" zoomScalePageLayoutView="0" workbookViewId="0" topLeftCell="A1">
      <selection activeCell="J7" sqref="J7"/>
    </sheetView>
  </sheetViews>
  <sheetFormatPr defaultColWidth="11.421875" defaultRowHeight="15"/>
  <cols>
    <col min="1" max="1" width="85.140625" style="32" customWidth="1"/>
    <col min="2" max="9" width="9.8515625" style="32" customWidth="1"/>
    <col min="10" max="10" width="3.8515625" style="32" customWidth="1"/>
    <col min="11" max="16384" width="11.421875" style="32" customWidth="1"/>
  </cols>
  <sheetData>
    <row r="1" spans="1:9" ht="16.5">
      <c r="A1" s="30"/>
      <c r="B1" s="31"/>
      <c r="C1" s="31"/>
      <c r="D1" s="31"/>
      <c r="E1" s="31"/>
      <c r="F1" s="31"/>
      <c r="G1" s="31"/>
      <c r="H1" s="31"/>
      <c r="I1" s="31"/>
    </row>
    <row r="2" spans="1:9" ht="19.5">
      <c r="A2" s="33"/>
      <c r="B2" s="31"/>
      <c r="C2" s="31"/>
      <c r="D2" s="31"/>
      <c r="E2" s="31"/>
      <c r="F2" s="31"/>
      <c r="G2" s="31"/>
      <c r="H2" s="31"/>
      <c r="I2" s="31"/>
    </row>
    <row r="3" spans="1:9" ht="16.5">
      <c r="A3" s="105" t="s">
        <v>543</v>
      </c>
      <c r="B3" s="106"/>
      <c r="C3" s="106"/>
      <c r="D3" s="106"/>
      <c r="E3" s="106"/>
      <c r="F3" s="106"/>
      <c r="G3" s="106"/>
      <c r="H3" s="106"/>
      <c r="I3" s="106"/>
    </row>
    <row r="4" spans="1:9" ht="14.25">
      <c r="A4" s="36" t="s">
        <v>536</v>
      </c>
      <c r="B4" s="31"/>
      <c r="C4" s="37"/>
      <c r="D4" s="37"/>
      <c r="E4" s="37"/>
      <c r="F4" s="31"/>
      <c r="G4" s="31"/>
      <c r="H4" s="31"/>
      <c r="I4" s="31"/>
    </row>
    <row r="5" spans="1:9" ht="14.25">
      <c r="A5" s="38"/>
      <c r="B5" s="31"/>
      <c r="C5" s="37"/>
      <c r="D5" s="37"/>
      <c r="E5" s="37"/>
      <c r="F5" s="31"/>
      <c r="G5" s="31"/>
      <c r="H5" s="31"/>
      <c r="I5" s="31"/>
    </row>
    <row r="6" spans="1:9" ht="14.25">
      <c r="A6" s="39"/>
      <c r="B6" s="133">
        <v>2020</v>
      </c>
      <c r="C6" s="133"/>
      <c r="D6" s="133"/>
      <c r="E6" s="134"/>
      <c r="F6" s="135">
        <v>2021</v>
      </c>
      <c r="G6" s="133"/>
      <c r="H6" s="133"/>
      <c r="I6" s="133"/>
    </row>
    <row r="7" spans="1:10" ht="14.25">
      <c r="A7" s="39"/>
      <c r="B7" s="130" t="s">
        <v>553</v>
      </c>
      <c r="C7" s="130" t="s">
        <v>554</v>
      </c>
      <c r="D7" s="130" t="s">
        <v>555</v>
      </c>
      <c r="E7" s="107" t="s">
        <v>556</v>
      </c>
      <c r="F7" s="113" t="s">
        <v>553</v>
      </c>
      <c r="G7" s="130" t="s">
        <v>554</v>
      </c>
      <c r="H7" s="130" t="s">
        <v>555</v>
      </c>
      <c r="I7" s="130" t="s">
        <v>556</v>
      </c>
      <c r="J7" s="66"/>
    </row>
    <row r="8" spans="1:9" ht="14.25">
      <c r="A8" s="25" t="s">
        <v>63</v>
      </c>
      <c r="B8" s="108">
        <v>209.53199999999998</v>
      </c>
      <c r="C8" s="108">
        <v>193.10299999999995</v>
      </c>
      <c r="D8" s="108">
        <v>184.44100000000006</v>
      </c>
      <c r="E8" s="109">
        <v>193.66700000000003</v>
      </c>
      <c r="F8" s="114">
        <v>200.88199999999998</v>
      </c>
      <c r="G8" s="108">
        <v>187.75100000000003</v>
      </c>
      <c r="H8" s="108">
        <v>186.068</v>
      </c>
      <c r="I8" s="108">
        <v>194.73200000000008</v>
      </c>
    </row>
    <row r="9" spans="1:9" ht="14.25">
      <c r="A9" s="17" t="s">
        <v>65</v>
      </c>
      <c r="B9" s="110">
        <v>17.594351990000003</v>
      </c>
      <c r="C9" s="110">
        <v>11.686391200000003</v>
      </c>
      <c r="D9" s="110">
        <v>21.649565540000005</v>
      </c>
      <c r="E9" s="111">
        <v>19.253311119999992</v>
      </c>
      <c r="F9" s="115">
        <v>21.442577090000007</v>
      </c>
      <c r="G9" s="110">
        <v>21.786242820000002</v>
      </c>
      <c r="H9" s="110">
        <v>19.6519719</v>
      </c>
      <c r="I9" s="110">
        <v>19.83739961000001</v>
      </c>
    </row>
    <row r="10" spans="1:9" ht="14.25">
      <c r="A10" s="17" t="s">
        <v>67</v>
      </c>
      <c r="B10" s="110">
        <v>4.7974516400000065</v>
      </c>
      <c r="C10" s="110">
        <v>24.985644229999995</v>
      </c>
      <c r="D10" s="110">
        <v>27.707858250000008</v>
      </c>
      <c r="E10" s="111">
        <v>16.148772960000013</v>
      </c>
      <c r="F10" s="115">
        <v>7.323841200000001</v>
      </c>
      <c r="G10" s="110">
        <v>21.407726229999998</v>
      </c>
      <c r="H10" s="110">
        <v>18.564150070000004</v>
      </c>
      <c r="I10" s="110">
        <v>23.17207716</v>
      </c>
    </row>
    <row r="11" spans="1:9" ht="14.25">
      <c r="A11" s="17" t="s">
        <v>69</v>
      </c>
      <c r="B11" s="110">
        <v>-1.4140000000000015</v>
      </c>
      <c r="C11" s="110">
        <v>-1.8650000000000029</v>
      </c>
      <c r="D11" s="110">
        <v>-6.628000000000001</v>
      </c>
      <c r="E11" s="111">
        <v>-2.049999999999984</v>
      </c>
      <c r="F11" s="115">
        <v>-4.484</v>
      </c>
      <c r="G11" s="110">
        <v>-9.119</v>
      </c>
      <c r="H11" s="110">
        <v>-9.748999999999999</v>
      </c>
      <c r="I11" s="110">
        <v>-8.159000000000017</v>
      </c>
    </row>
    <row r="12" spans="1:9" ht="14.25">
      <c r="A12" s="25" t="s">
        <v>71</v>
      </c>
      <c r="B12" s="108">
        <v>230.50980363000002</v>
      </c>
      <c r="C12" s="108">
        <v>227.91003542999994</v>
      </c>
      <c r="D12" s="108">
        <v>227.17042379000006</v>
      </c>
      <c r="E12" s="109">
        <v>227.01908408000003</v>
      </c>
      <c r="F12" s="114">
        <v>225.16441829</v>
      </c>
      <c r="G12" s="108">
        <v>221.82596905000005</v>
      </c>
      <c r="H12" s="108">
        <v>214.53512197000003</v>
      </c>
      <c r="I12" s="108">
        <v>229.58247677000006</v>
      </c>
    </row>
    <row r="13" spans="1:9" ht="14.25">
      <c r="A13" s="17" t="s">
        <v>73</v>
      </c>
      <c r="B13" s="110">
        <v>-92.1786736</v>
      </c>
      <c r="C13" s="110">
        <v>-74.05467318</v>
      </c>
      <c r="D13" s="110">
        <v>-77.54981751</v>
      </c>
      <c r="E13" s="111">
        <v>-83.77938793999999</v>
      </c>
      <c r="F13" s="115">
        <v>-82.39568934000002</v>
      </c>
      <c r="G13" s="110">
        <v>-79.25102936</v>
      </c>
      <c r="H13" s="110">
        <v>-82.50551233</v>
      </c>
      <c r="I13" s="110">
        <v>-85.82463134</v>
      </c>
    </row>
    <row r="14" spans="1:9" ht="14.25">
      <c r="A14" s="17" t="s">
        <v>75</v>
      </c>
      <c r="B14" s="110">
        <v>-84.6026736</v>
      </c>
      <c r="C14" s="110">
        <v>-66.89567317999999</v>
      </c>
      <c r="D14" s="110">
        <v>-70.61081750999999</v>
      </c>
      <c r="E14" s="111">
        <v>-76.81638793999998</v>
      </c>
      <c r="F14" s="115">
        <v>-75.29368934</v>
      </c>
      <c r="G14" s="110">
        <v>-72.44402936</v>
      </c>
      <c r="H14" s="110">
        <v>-75.91251233</v>
      </c>
      <c r="I14" s="110">
        <v>-79.05763134</v>
      </c>
    </row>
    <row r="15" spans="1:9" ht="14.25">
      <c r="A15" s="43" t="s">
        <v>77</v>
      </c>
      <c r="B15" s="110">
        <v>-42.254000000000005</v>
      </c>
      <c r="C15" s="110">
        <v>-32.894999999999996</v>
      </c>
      <c r="D15" s="110">
        <v>-34.292</v>
      </c>
      <c r="E15" s="111">
        <v>-36.596999999999994</v>
      </c>
      <c r="F15" s="115">
        <v>-37.051</v>
      </c>
      <c r="G15" s="110">
        <v>-34.51000001</v>
      </c>
      <c r="H15" s="110">
        <v>-37.00099999</v>
      </c>
      <c r="I15" s="110">
        <v>-35.537</v>
      </c>
    </row>
    <row r="16" spans="1:9" ht="14.25">
      <c r="A16" s="43" t="s">
        <v>79</v>
      </c>
      <c r="B16" s="110">
        <v>-42.348673600000005</v>
      </c>
      <c r="C16" s="110">
        <v>-34.00067318000001</v>
      </c>
      <c r="D16" s="110">
        <v>-36.31881750999999</v>
      </c>
      <c r="E16" s="111">
        <v>-40.21938794</v>
      </c>
      <c r="F16" s="115">
        <v>-38.242689340000005</v>
      </c>
      <c r="G16" s="110">
        <v>-37.93402935000001</v>
      </c>
      <c r="H16" s="110">
        <v>-38.91151234</v>
      </c>
      <c r="I16" s="110">
        <v>-43.520631340000016</v>
      </c>
    </row>
    <row r="17" spans="1:9" ht="14.25">
      <c r="A17" s="17" t="s">
        <v>81</v>
      </c>
      <c r="B17" s="110">
        <v>-7.5760000000000005</v>
      </c>
      <c r="C17" s="110">
        <v>-7.158999999999999</v>
      </c>
      <c r="D17" s="110">
        <v>-6.939</v>
      </c>
      <c r="E17" s="111">
        <v>-6.963</v>
      </c>
      <c r="F17" s="115">
        <v>-7.102</v>
      </c>
      <c r="G17" s="110">
        <v>-6.807</v>
      </c>
      <c r="H17" s="110">
        <v>-6.593</v>
      </c>
      <c r="I17" s="110">
        <v>-6.767</v>
      </c>
    </row>
    <row r="18" spans="1:9" ht="14.25">
      <c r="A18" s="25" t="s">
        <v>83</v>
      </c>
      <c r="B18" s="108">
        <v>138.33113003000003</v>
      </c>
      <c r="C18" s="108">
        <v>153.85536224999993</v>
      </c>
      <c r="D18" s="108">
        <v>149.62060628000006</v>
      </c>
      <c r="E18" s="109">
        <v>143.23969614000004</v>
      </c>
      <c r="F18" s="114">
        <v>142.76872894999997</v>
      </c>
      <c r="G18" s="108">
        <v>142.57493969000006</v>
      </c>
      <c r="H18" s="108">
        <v>132.02960964000005</v>
      </c>
      <c r="I18" s="108">
        <v>143.75784543000006</v>
      </c>
    </row>
    <row r="19" spans="1:9" ht="14.25">
      <c r="A19" s="17" t="s">
        <v>85</v>
      </c>
      <c r="B19" s="110">
        <v>-129.68</v>
      </c>
      <c r="C19" s="110">
        <v>-85.786</v>
      </c>
      <c r="D19" s="110">
        <v>-63.172</v>
      </c>
      <c r="E19" s="111">
        <v>-48.616999999999976</v>
      </c>
      <c r="F19" s="115">
        <v>-68.209</v>
      </c>
      <c r="G19" s="110">
        <v>-66.84700000000001</v>
      </c>
      <c r="H19" s="110">
        <v>-49.621</v>
      </c>
      <c r="I19" s="110">
        <v>-41.258999999999986</v>
      </c>
    </row>
    <row r="20" spans="1:9" ht="14.25">
      <c r="A20" s="17" t="s">
        <v>87</v>
      </c>
      <c r="B20" s="110">
        <v>-2.51</v>
      </c>
      <c r="C20" s="110">
        <v>-9.828</v>
      </c>
      <c r="D20" s="110">
        <v>-4.501</v>
      </c>
      <c r="E20" s="111">
        <v>-0.2080000000000003</v>
      </c>
      <c r="F20" s="115">
        <v>-7.4769999999999985</v>
      </c>
      <c r="G20" s="110">
        <v>3.812</v>
      </c>
      <c r="H20" s="110">
        <v>2.474</v>
      </c>
      <c r="I20" s="110">
        <v>-3.8530000000000006</v>
      </c>
    </row>
    <row r="21" spans="1:9" ht="14.25">
      <c r="A21" s="25" t="s">
        <v>89</v>
      </c>
      <c r="B21" s="108">
        <v>6.141130030000019</v>
      </c>
      <c r="C21" s="108">
        <v>58.24136224999992</v>
      </c>
      <c r="D21" s="108">
        <v>81.94760628000006</v>
      </c>
      <c r="E21" s="109">
        <v>94.41469614000006</v>
      </c>
      <c r="F21" s="114">
        <v>67.08272894999996</v>
      </c>
      <c r="G21" s="108">
        <v>79.53993969000005</v>
      </c>
      <c r="H21" s="108">
        <v>84.88260964000004</v>
      </c>
      <c r="I21" s="108">
        <v>98.64584543000008</v>
      </c>
    </row>
    <row r="22" spans="1:9" ht="14.25">
      <c r="A22" s="17" t="s">
        <v>91</v>
      </c>
      <c r="B22" s="110">
        <v>0.8996949800000031</v>
      </c>
      <c r="C22" s="110">
        <v>-17.93334449</v>
      </c>
      <c r="D22" s="110">
        <v>-26.32736007</v>
      </c>
      <c r="E22" s="111">
        <v>-30.70998405</v>
      </c>
      <c r="F22" s="115">
        <v>-18.26494179</v>
      </c>
      <c r="G22" s="110">
        <v>-20.94797281</v>
      </c>
      <c r="H22" s="110">
        <v>-30.519016289999996</v>
      </c>
      <c r="I22" s="110">
        <v>-28.29888186000001</v>
      </c>
    </row>
    <row r="23" spans="1:9" ht="14.25">
      <c r="A23" s="25" t="s">
        <v>93</v>
      </c>
      <c r="B23" s="108">
        <v>7.040825010000022</v>
      </c>
      <c r="C23" s="108">
        <v>40.30801775999993</v>
      </c>
      <c r="D23" s="108">
        <v>55.62024621000006</v>
      </c>
      <c r="E23" s="109">
        <v>63.70471209000006</v>
      </c>
      <c r="F23" s="114">
        <v>48.81778715999996</v>
      </c>
      <c r="G23" s="108">
        <v>58.59196688000006</v>
      </c>
      <c r="H23" s="108">
        <v>54.363593350000045</v>
      </c>
      <c r="I23" s="108">
        <v>70.34696357000007</v>
      </c>
    </row>
    <row r="24" spans="1:9" ht="14.25">
      <c r="A24" s="17" t="s">
        <v>95</v>
      </c>
      <c r="B24" s="110">
        <v>0.10030966000000019</v>
      </c>
      <c r="C24" s="110">
        <v>-1.5098544499999997</v>
      </c>
      <c r="D24" s="110">
        <v>-2.0975925699999998</v>
      </c>
      <c r="E24" s="111">
        <v>-2.4652730000000003</v>
      </c>
      <c r="F24" s="115">
        <v>-1.9025127199999998</v>
      </c>
      <c r="G24" s="110">
        <v>-2.2688781899999997</v>
      </c>
      <c r="H24" s="110">
        <v>-2.0351615499999998</v>
      </c>
      <c r="I24" s="110">
        <v>-2.7948472599999996</v>
      </c>
    </row>
    <row r="25" spans="1:9" ht="14.25">
      <c r="A25" s="19" t="s">
        <v>97</v>
      </c>
      <c r="B25" s="112">
        <v>7.141134670000023</v>
      </c>
      <c r="C25" s="112">
        <v>38.79816330999993</v>
      </c>
      <c r="D25" s="112">
        <v>53.52265364000006</v>
      </c>
      <c r="E25" s="112">
        <v>61.239439090000054</v>
      </c>
      <c r="F25" s="112">
        <v>46.91527443999996</v>
      </c>
      <c r="G25" s="112">
        <v>56.323088690000056</v>
      </c>
      <c r="H25" s="112">
        <v>52.32843180000005</v>
      </c>
      <c r="I25" s="112">
        <v>67.55211631000007</v>
      </c>
    </row>
    <row r="26" spans="1:9" ht="14.25">
      <c r="A26" s="58"/>
      <c r="B26" s="60">
        <v>2.6645352591003757E-14</v>
      </c>
      <c r="C26" s="60">
        <v>0</v>
      </c>
      <c r="D26" s="60">
        <v>0</v>
      </c>
      <c r="E26" s="60">
        <v>0</v>
      </c>
      <c r="F26" s="60">
        <v>0</v>
      </c>
      <c r="G26" s="60">
        <v>0</v>
      </c>
      <c r="H26" s="60">
        <v>0</v>
      </c>
      <c r="I26" s="60">
        <v>0</v>
      </c>
    </row>
    <row r="27" spans="1:9" ht="14.25">
      <c r="A27" s="25"/>
      <c r="B27" s="25"/>
      <c r="C27" s="25"/>
      <c r="D27" s="25"/>
      <c r="E27" s="25"/>
      <c r="F27" s="25"/>
      <c r="G27" s="25"/>
      <c r="H27" s="25"/>
      <c r="I27" s="25"/>
    </row>
    <row r="28" spans="2:9" ht="14.25">
      <c r="B28" s="52"/>
      <c r="C28" s="52"/>
      <c r="D28" s="52"/>
      <c r="E28" s="52"/>
      <c r="F28" s="52"/>
      <c r="G28" s="52"/>
      <c r="H28" s="52"/>
      <c r="I28" s="52"/>
    </row>
    <row r="29" spans="2:9" ht="14.25">
      <c r="B29" s="52"/>
      <c r="C29" s="52"/>
      <c r="D29" s="52"/>
      <c r="E29" s="52"/>
      <c r="F29" s="52"/>
      <c r="G29" s="52"/>
      <c r="H29" s="52"/>
      <c r="I29" s="52"/>
    </row>
    <row r="30" spans="2:9" ht="14.25">
      <c r="B30" s="52"/>
      <c r="C30" s="52"/>
      <c r="D30" s="52"/>
      <c r="E30" s="52"/>
      <c r="F30" s="52"/>
      <c r="G30" s="52"/>
      <c r="H30" s="52"/>
      <c r="I30" s="52"/>
    </row>
    <row r="31" spans="2:9" ht="14.25">
      <c r="B31" s="52"/>
      <c r="C31" s="52"/>
      <c r="D31" s="52"/>
      <c r="E31" s="52"/>
      <c r="F31" s="52"/>
      <c r="G31" s="52"/>
      <c r="H31" s="52"/>
      <c r="I31" s="52"/>
    </row>
    <row r="32" spans="2:9" ht="14.25">
      <c r="B32" s="52"/>
      <c r="C32" s="52"/>
      <c r="D32" s="52"/>
      <c r="E32" s="52"/>
      <c r="F32" s="52"/>
      <c r="G32" s="52"/>
      <c r="H32" s="52"/>
      <c r="I32" s="52"/>
    </row>
    <row r="33" spans="2:9" ht="14.25">
      <c r="B33" s="52"/>
      <c r="C33" s="52"/>
      <c r="D33" s="52"/>
      <c r="E33" s="52"/>
      <c r="F33" s="52"/>
      <c r="G33" s="52"/>
      <c r="H33" s="52"/>
      <c r="I33" s="52"/>
    </row>
    <row r="34" spans="2:9" ht="14.25">
      <c r="B34" s="52"/>
      <c r="C34" s="52"/>
      <c r="D34" s="52"/>
      <c r="E34" s="52"/>
      <c r="F34" s="52"/>
      <c r="G34" s="52"/>
      <c r="H34" s="52"/>
      <c r="I34" s="52"/>
    </row>
    <row r="35" spans="2:9" ht="14.25">
      <c r="B35" s="52"/>
      <c r="C35" s="52"/>
      <c r="D35" s="52"/>
      <c r="E35" s="52"/>
      <c r="F35" s="52"/>
      <c r="G35" s="52"/>
      <c r="H35" s="52"/>
      <c r="I35" s="52"/>
    </row>
    <row r="36" spans="2:9" ht="14.25">
      <c r="B36" s="52"/>
      <c r="C36" s="52"/>
      <c r="D36" s="52"/>
      <c r="E36" s="52"/>
      <c r="F36" s="52"/>
      <c r="G36" s="52"/>
      <c r="H36" s="52"/>
      <c r="I36" s="52"/>
    </row>
    <row r="37" spans="2:9" ht="14.25">
      <c r="B37" s="52"/>
      <c r="C37" s="52"/>
      <c r="D37" s="52"/>
      <c r="E37" s="52"/>
      <c r="F37" s="52"/>
      <c r="G37" s="52"/>
      <c r="H37" s="52"/>
      <c r="I37" s="52"/>
    </row>
    <row r="38" spans="2:9" ht="14.25">
      <c r="B38" s="52"/>
      <c r="C38" s="52"/>
      <c r="D38" s="52"/>
      <c r="E38" s="52"/>
      <c r="F38" s="52"/>
      <c r="G38" s="52"/>
      <c r="H38" s="52"/>
      <c r="I38" s="52"/>
    </row>
    <row r="39" spans="2:9" ht="14.25">
      <c r="B39" s="52"/>
      <c r="C39" s="52"/>
      <c r="D39" s="52"/>
      <c r="E39" s="52"/>
      <c r="F39" s="52"/>
      <c r="G39" s="52"/>
      <c r="H39" s="52"/>
      <c r="I39" s="52"/>
    </row>
    <row r="40" spans="2:9" ht="14.25">
      <c r="B40" s="52"/>
      <c r="C40" s="52"/>
      <c r="D40" s="52"/>
      <c r="E40" s="52"/>
      <c r="F40" s="52"/>
      <c r="G40" s="52"/>
      <c r="H40" s="52"/>
      <c r="I40" s="52"/>
    </row>
    <row r="41" spans="2:9" ht="14.25">
      <c r="B41" s="52"/>
      <c r="C41" s="52"/>
      <c r="D41" s="52"/>
      <c r="E41" s="52"/>
      <c r="F41" s="52"/>
      <c r="G41" s="52"/>
      <c r="H41" s="52"/>
      <c r="I41" s="52"/>
    </row>
    <row r="42" spans="2:9" ht="14.25">
      <c r="B42" s="52"/>
      <c r="C42" s="52"/>
      <c r="D42" s="52"/>
      <c r="E42" s="52"/>
      <c r="F42" s="52"/>
      <c r="G42" s="52"/>
      <c r="H42" s="52"/>
      <c r="I42" s="52"/>
    </row>
    <row r="43" spans="2:9" ht="14.25">
      <c r="B43" s="52"/>
      <c r="C43" s="52"/>
      <c r="D43" s="52"/>
      <c r="E43" s="52"/>
      <c r="F43" s="52"/>
      <c r="G43" s="52"/>
      <c r="H43" s="52"/>
      <c r="I43" s="52"/>
    </row>
    <row r="44" spans="2:9" ht="14.25">
      <c r="B44" s="52"/>
      <c r="C44" s="52"/>
      <c r="D44" s="52"/>
      <c r="E44" s="52"/>
      <c r="F44" s="52"/>
      <c r="G44" s="52"/>
      <c r="H44" s="52"/>
      <c r="I44" s="52"/>
    </row>
    <row r="45" spans="2:9" ht="14.25">
      <c r="B45" s="52"/>
      <c r="C45" s="52"/>
      <c r="D45" s="52"/>
      <c r="E45" s="52"/>
      <c r="F45" s="52"/>
      <c r="G45" s="52"/>
      <c r="H45" s="52"/>
      <c r="I45" s="52"/>
    </row>
    <row r="46" spans="2:9" ht="14.25">
      <c r="B46" s="52"/>
      <c r="C46" s="52"/>
      <c r="D46" s="52"/>
      <c r="E46" s="52"/>
      <c r="F46" s="52"/>
      <c r="G46" s="52"/>
      <c r="H46" s="52"/>
      <c r="I46" s="52"/>
    </row>
    <row r="349" ht="14.25">
      <c r="A349" s="32" t="s">
        <v>532</v>
      </c>
    </row>
  </sheetData>
  <sheetProtection/>
  <mergeCells count="2">
    <mergeCell ref="B6:E6"/>
    <mergeCell ref="F6:I6"/>
  </mergeCells>
  <conditionalFormatting sqref="C26:I26">
    <cfRule type="cellIs" priority="5" dxfId="75" operator="notBetween">
      <formula>0.5</formula>
      <formula>-0.5</formula>
    </cfRule>
  </conditionalFormatting>
  <conditionalFormatting sqref="B26">
    <cfRule type="cellIs" priority="2" dxfId="75" operator="notBetween">
      <formula>0.5</formula>
      <formula>-0.5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2022-01-31T14:43:53Z</dcterms:created>
  <dcterms:modified xsi:type="dcterms:W3CDTF">2022-02-18T13:55:32Z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